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945" windowWidth="15120" windowHeight="7170"/>
  </bookViews>
  <sheets>
    <sheet name="2023 год" sheetId="6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'2023 год'!$A$5:$R$49</definedName>
    <definedName name="_xlnm._FilterDatabase" localSheetId="1" hidden="1">Лист1!$M$1:$R$1411</definedName>
    <definedName name="_xlnm.Print_Area" localSheetId="0">'2023 год'!$A$1:$R$52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O33" i="6" l="1"/>
  <c r="P33" i="6"/>
  <c r="Q33" i="6"/>
  <c r="R33" i="6"/>
  <c r="M33" i="6"/>
  <c r="N33" i="6"/>
  <c r="H28" i="6"/>
  <c r="L44" i="6" l="1"/>
  <c r="K44" i="6"/>
  <c r="J44" i="6"/>
  <c r="I44" i="6"/>
  <c r="H44" i="6"/>
  <c r="H43" i="6" s="1"/>
  <c r="L38" i="6"/>
  <c r="K38" i="6"/>
  <c r="J38" i="6"/>
  <c r="I38" i="6"/>
  <c r="R39" i="6"/>
  <c r="Q39" i="6"/>
  <c r="P39" i="6"/>
  <c r="O39" i="6"/>
  <c r="N39" i="6"/>
  <c r="M39" i="6"/>
  <c r="L28" i="6"/>
  <c r="K28" i="6"/>
  <c r="J28" i="6"/>
  <c r="I28" i="6"/>
  <c r="H13" i="6"/>
  <c r="H12" i="6" s="1"/>
  <c r="L13" i="6"/>
  <c r="K13" i="6"/>
  <c r="J13" i="6"/>
  <c r="I13" i="6"/>
  <c r="H38" i="6"/>
  <c r="H37" i="6" s="1"/>
  <c r="H27" i="6"/>
  <c r="H24" i="6"/>
  <c r="H23" i="6" s="1"/>
  <c r="H22" i="6" s="1"/>
  <c r="H20" i="6"/>
  <c r="H19" i="6" s="1"/>
  <c r="H11" i="6" l="1"/>
  <c r="H26" i="6"/>
  <c r="H10" i="6" l="1"/>
  <c r="J24" i="6"/>
  <c r="L43" i="6" l="1"/>
  <c r="K43" i="6"/>
  <c r="J43" i="6"/>
  <c r="I43" i="6"/>
  <c r="L37" i="6"/>
  <c r="K37" i="6"/>
  <c r="J37" i="6"/>
  <c r="I37" i="6"/>
  <c r="L27" i="6"/>
  <c r="K27" i="6"/>
  <c r="J27" i="6"/>
  <c r="I27" i="6"/>
  <c r="L24" i="6"/>
  <c r="L23" i="6" s="1"/>
  <c r="L22" i="6" s="1"/>
  <c r="K24" i="6"/>
  <c r="K23" i="6" s="1"/>
  <c r="K22" i="6" s="1"/>
  <c r="J23" i="6"/>
  <c r="J22" i="6" s="1"/>
  <c r="I24" i="6"/>
  <c r="I23" i="6" s="1"/>
  <c r="I22" i="6" s="1"/>
  <c r="L20" i="6"/>
  <c r="R20" i="6" s="1"/>
  <c r="K20" i="6"/>
  <c r="K19" i="6" s="1"/>
  <c r="J20" i="6"/>
  <c r="J19" i="6" s="1"/>
  <c r="I20" i="6"/>
  <c r="I19" i="6" s="1"/>
  <c r="R21" i="6"/>
  <c r="Q21" i="6"/>
  <c r="P21" i="6"/>
  <c r="O21" i="6"/>
  <c r="N21" i="6"/>
  <c r="M21" i="6"/>
  <c r="L26" i="6" l="1"/>
  <c r="J26" i="6"/>
  <c r="K26" i="6"/>
  <c r="I26" i="6"/>
  <c r="P20" i="6"/>
  <c r="M20" i="6"/>
  <c r="N20" i="6"/>
  <c r="M19" i="6"/>
  <c r="N19" i="6"/>
  <c r="Q20" i="6"/>
  <c r="L19" i="6"/>
  <c r="O20" i="6"/>
  <c r="P19" i="6" l="1"/>
  <c r="R19" i="6"/>
  <c r="Q19" i="6"/>
  <c r="O19" i="6"/>
  <c r="N40" i="6" l="1"/>
  <c r="N35" i="6"/>
  <c r="N34" i="6"/>
  <c r="R44" i="6" l="1"/>
  <c r="N44" i="6"/>
  <c r="Q44" i="6"/>
  <c r="N32" i="6"/>
  <c r="N29" i="6"/>
  <c r="N28" i="6"/>
  <c r="L12" i="6"/>
  <c r="K12" i="6"/>
  <c r="J12" i="6"/>
  <c r="I12" i="6"/>
  <c r="N17" i="6"/>
  <c r="K11" i="6" l="1"/>
  <c r="K10" i="6" s="1"/>
  <c r="I11" i="6"/>
  <c r="I10" i="6" s="1"/>
  <c r="J11" i="6"/>
  <c r="J10" i="6" s="1"/>
  <c r="L11" i="6"/>
  <c r="L10" i="6" s="1"/>
  <c r="M17" i="6" l="1"/>
  <c r="O17" i="6"/>
  <c r="P17" i="6"/>
  <c r="Q17" i="6"/>
  <c r="R17" i="6"/>
  <c r="M24" i="6"/>
  <c r="O24" i="6"/>
  <c r="P24" i="6"/>
  <c r="Q24" i="6"/>
  <c r="R24" i="6"/>
  <c r="M28" i="6"/>
  <c r="O28" i="6"/>
  <c r="P28" i="6"/>
  <c r="Q28" i="6"/>
  <c r="R28" i="6"/>
  <c r="M29" i="6"/>
  <c r="O29" i="6"/>
  <c r="P29" i="6"/>
  <c r="Q29" i="6"/>
  <c r="R29" i="6"/>
  <c r="M32" i="6"/>
  <c r="O32" i="6"/>
  <c r="P32" i="6"/>
  <c r="Q32" i="6"/>
  <c r="R32" i="6"/>
  <c r="M35" i="6"/>
  <c r="O35" i="6"/>
  <c r="Q35" i="6"/>
  <c r="R35" i="6"/>
  <c r="M40" i="6"/>
  <c r="O40" i="6"/>
  <c r="P40" i="6"/>
  <c r="Q40" i="6"/>
  <c r="R40" i="6"/>
  <c r="M49" i="6"/>
  <c r="O49" i="6"/>
  <c r="Q49" i="6"/>
  <c r="R49" i="6"/>
  <c r="L10" i="5"/>
  <c r="O13" i="6" l="1"/>
  <c r="P14" i="6"/>
  <c r="O14" i="6"/>
  <c r="P15" i="6"/>
  <c r="O15" i="6"/>
  <c r="P16" i="6"/>
  <c r="O16" i="6"/>
  <c r="P18" i="6"/>
  <c r="O18" i="6"/>
  <c r="P22" i="6"/>
  <c r="O22" i="6"/>
  <c r="P23" i="6"/>
  <c r="O23" i="6"/>
  <c r="P25" i="6"/>
  <c r="O25" i="6"/>
  <c r="P26" i="6"/>
  <c r="O26" i="6"/>
  <c r="P27" i="6"/>
  <c r="O27" i="6"/>
  <c r="P30" i="6"/>
  <c r="O30" i="6"/>
  <c r="P31" i="6"/>
  <c r="O31" i="6"/>
  <c r="O34" i="6"/>
  <c r="P36" i="6"/>
  <c r="O36" i="6"/>
  <c r="P37" i="6"/>
  <c r="O37" i="6"/>
  <c r="P38" i="6"/>
  <c r="O38" i="6"/>
  <c r="P41" i="6"/>
  <c r="O41" i="6"/>
  <c r="P42" i="6"/>
  <c r="O42" i="6"/>
  <c r="P43" i="6"/>
  <c r="O43" i="6"/>
  <c r="O46" i="6"/>
  <c r="O47" i="6"/>
  <c r="O48" i="6"/>
  <c r="O12" i="6" l="1"/>
  <c r="P13" i="6"/>
  <c r="P12" i="6"/>
  <c r="H579" i="5"/>
  <c r="P45" i="6" l="1"/>
  <c r="O45" i="6"/>
  <c r="Q43" i="6"/>
  <c r="R43" i="6"/>
  <c r="R38" i="6"/>
  <c r="Q38" i="6"/>
  <c r="N38" i="6"/>
  <c r="M38" i="6"/>
  <c r="N43" i="6"/>
  <c r="M43" i="6"/>
  <c r="P11" i="6" l="1"/>
  <c r="O11" i="6"/>
  <c r="N16" i="6" l="1"/>
  <c r="M16" i="6"/>
  <c r="N23" i="6"/>
  <c r="M23" i="6"/>
  <c r="N27" i="6"/>
  <c r="M27" i="6"/>
  <c r="N31" i="6"/>
  <c r="M31" i="6"/>
  <c r="M34" i="6"/>
  <c r="Q16" i="6"/>
  <c r="R16" i="6"/>
  <c r="Q27" i="6"/>
  <c r="R27" i="6"/>
  <c r="Q34" i="6"/>
  <c r="R34" i="6"/>
  <c r="Q48" i="6"/>
  <c r="R48" i="6"/>
  <c r="R23" i="6"/>
  <c r="Q23" i="6"/>
  <c r="R31" i="6"/>
  <c r="Q31" i="6"/>
  <c r="Q37" i="6"/>
  <c r="R37" i="6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K821" i="5" s="1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K812" i="5" s="1"/>
  <c r="K811" i="5" s="1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N14" i="6" l="1"/>
  <c r="M14" i="6"/>
  <c r="R42" i="6"/>
  <c r="Q42" i="6"/>
  <c r="N22" i="6"/>
  <c r="M22" i="6"/>
  <c r="N26" i="6"/>
  <c r="M26" i="6"/>
  <c r="N37" i="6"/>
  <c r="M37" i="6"/>
  <c r="R15" i="6"/>
  <c r="Q15" i="6"/>
  <c r="R36" i="6"/>
  <c r="Q36" i="6"/>
  <c r="Q22" i="6"/>
  <c r="R22" i="6"/>
  <c r="Q47" i="6"/>
  <c r="R47" i="6"/>
  <c r="R26" i="6"/>
  <c r="Q26" i="6"/>
  <c r="N15" i="6"/>
  <c r="M15" i="6"/>
  <c r="M745" i="5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O10" i="6" l="1"/>
  <c r="P10" i="6"/>
  <c r="N36" i="6"/>
  <c r="M36" i="6"/>
  <c r="Q46" i="6"/>
  <c r="R46" i="6"/>
  <c r="R18" i="6"/>
  <c r="Q18" i="6"/>
  <c r="Q14" i="6"/>
  <c r="R14" i="6"/>
  <c r="N25" i="6"/>
  <c r="M25" i="6"/>
  <c r="N30" i="6"/>
  <c r="M30" i="6"/>
  <c r="N18" i="6"/>
  <c r="M18" i="6"/>
  <c r="Q25" i="6"/>
  <c r="R25" i="6"/>
  <c r="R30" i="6"/>
  <c r="Q30" i="6"/>
  <c r="Q41" i="6"/>
  <c r="R41" i="6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R13" i="6" l="1"/>
  <c r="Q13" i="6"/>
  <c r="R880" i="5"/>
  <c r="O880" i="5"/>
  <c r="L564" i="5"/>
  <c r="L563" i="5" s="1"/>
  <c r="O564" i="5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P564" i="5" l="1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N42" i="6" l="1"/>
  <c r="M42" i="6"/>
  <c r="R12" i="6"/>
  <c r="Q12" i="6"/>
  <c r="Q45" i="6"/>
  <c r="R45" i="6"/>
  <c r="M45" i="6"/>
  <c r="N45" i="6"/>
  <c r="J1305" i="5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N1305" i="5"/>
  <c r="P1305" i="5"/>
  <c r="O1306" i="5"/>
  <c r="Q1306" i="5"/>
  <c r="P1306" i="5"/>
  <c r="Q1305" i="5"/>
  <c r="M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N41" i="6" l="1"/>
  <c r="M41" i="6"/>
  <c r="Q11" i="6"/>
  <c r="R11" i="6"/>
  <c r="R595" i="5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N13" i="6" l="1"/>
  <c r="M13" i="6"/>
  <c r="R10" i="6"/>
  <c r="Q10" i="6"/>
  <c r="Q1339" i="5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Q1225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N12" i="6" l="1"/>
  <c r="M12" i="6"/>
  <c r="H1157" i="5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N11" i="6" l="1"/>
  <c r="M11" i="6"/>
  <c r="O1396" i="5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N10" i="6" l="1"/>
  <c r="M10" i="6"/>
  <c r="Q1085" i="5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R26" i="5" s="1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R31" i="5" s="1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R82" i="5" s="1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Q161" i="5" s="1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R275" i="5" s="1"/>
  <c r="M276" i="5"/>
  <c r="O276" i="5"/>
  <c r="Q276" i="5"/>
  <c r="R276" i="5"/>
  <c r="H277" i="5"/>
  <c r="I277" i="5"/>
  <c r="J277" i="5"/>
  <c r="K277" i="5"/>
  <c r="L277" i="5"/>
  <c r="R277" i="5" s="1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Q363" i="5" s="1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R416" i="5" s="1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306" i="5" l="1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N324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M285" i="5" l="1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L283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Q316" i="5" l="1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317" i="5" s="1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Q622" i="5" l="1"/>
  <c r="O622" i="5"/>
  <c r="H565" i="5"/>
  <c r="Q566" i="5"/>
  <c r="H580" i="5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H10" i="5" l="1"/>
  <c r="Q972" i="5"/>
  <c r="O972" i="5"/>
  <c r="R972" i="5"/>
  <c r="M972" i="5"/>
  <c r="M1051" i="5"/>
  <c r="R1051" i="5"/>
  <c r="Q1051" i="5"/>
  <c r="O1051" i="5"/>
  <c r="H1025" i="5"/>
  <c r="H1024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K1346" i="5"/>
  <c r="K1345" i="5" s="1"/>
  <c r="L1345" i="5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K921" i="5" s="1"/>
  <c r="K920" i="5" s="1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49" i="5" l="1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P977" i="5" s="1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O993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R1156" i="5" l="1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O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P966" i="5" l="1"/>
  <c r="O1026" i="5"/>
  <c r="P1317" i="5"/>
  <c r="L1025" i="5"/>
  <c r="R1317" i="5"/>
  <c r="Q792" i="5"/>
  <c r="L1155" i="5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R1155" i="5"/>
  <c r="Q1155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O1155" i="5" l="1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<sst xmlns="http://schemas.openxmlformats.org/spreadsheetml/2006/main" count="9691" uniqueCount="867">
  <si>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</si>
  <si>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</si>
  <si>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</si>
  <si>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</si>
  <si>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</si>
  <si>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</si>
  <si>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</si>
  <si>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</si>
  <si>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</si>
  <si>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</si>
  <si>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</si>
  <si>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</si>
  <si>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</si>
  <si>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</si>
  <si>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</si>
  <si>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</si>
  <si>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</si>
  <si>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</si>
  <si>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</si>
  <si>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</si>
  <si>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</si>
  <si>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</si>
  <si>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</si>
  <si>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</si>
  <si>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</si>
  <si>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</si>
  <si>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</si>
  <si>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</si>
  <si>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</si>
  <si>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</si>
  <si>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</si>
  <si>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</si>
  <si>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</si>
  <si>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</si>
  <si>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</si>
  <si>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</si>
  <si>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</si>
  <si>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</si>
  <si>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</si>
  <si>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</si>
  <si>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</si>
  <si>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</si>
  <si>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</si>
  <si>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</si>
  <si>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</si>
  <si>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</si>
  <si>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</si>
  <si>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</si>
  <si>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</si>
  <si>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</si>
  <si>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</si>
  <si>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</si>
  <si>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</si>
  <si>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</si>
  <si>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</si>
  <si>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</si>
  <si>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</si>
  <si>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</si>
  <si>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</si>
  <si>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</si>
  <si>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</si>
  <si>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</si>
  <si>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</si>
  <si>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</si>
  <si>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</si>
  <si>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</si>
  <si>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</si>
  <si>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</si>
  <si>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</si>
  <si>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</si>
  <si>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</si>
  <si>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</si>
  <si>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</si>
  <si>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</si>
  <si>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</si>
  <si>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</si>
  <si>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</si>
  <si>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</si>
  <si>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</si>
  <si>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</si>
  <si>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</si>
  <si>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</si>
  <si>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</si>
  <si>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</si>
  <si>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</si>
  <si>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</si>
  <si>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</si>
  <si>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</si>
  <si>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</si>
  <si>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</si>
  <si>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</si>
  <si>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</si>
  <si>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</si>
  <si>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</si>
  <si>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</si>
  <si>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</si>
  <si>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</si>
  <si>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</si>
  <si>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</si>
  <si>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</si>
  <si>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</si>
  <si>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</si>
  <si>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</si>
  <si>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</si>
  <si>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</si>
  <si>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</si>
  <si>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</si>
  <si>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</si>
  <si>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</si>
  <si>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</si>
  <si>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</si>
  <si>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</si>
  <si>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</si>
  <si>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</si>
  <si>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</si>
  <si>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</si>
  <si>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</si>
  <si>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</si>
  <si>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</si>
  <si>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</si>
  <si>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</si>
  <si>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</si>
  <si>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</si>
  <si>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</si>
  <si>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</si>
  <si>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</si>
  <si>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</si>
  <si>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</si>
  <si>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</si>
  <si>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</si>
  <si>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</si>
  <si>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</si>
  <si>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</si>
  <si>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</si>
  <si>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</si>
  <si>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</si>
  <si>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</si>
  <si>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</si>
  <si>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</si>
  <si>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</si>
  <si>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</si>
  <si>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</si>
  <si>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</si>
  <si>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</si>
  <si>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</si>
  <si>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</si>
  <si>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</si>
  <si>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</si>
  <si>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</si>
  <si>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</si>
  <si>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</si>
  <si>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</si>
  <si>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</si>
  <si>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</si>
  <si>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</si>
  <si>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</si>
  <si>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</si>
  <si>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</si>
  <si>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</si>
  <si>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</si>
  <si>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</si>
  <si>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</si>
  <si>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</si>
  <si>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</si>
  <si>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</si>
  <si>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</si>
  <si>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</si>
  <si>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</si>
  <si>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</si>
  <si>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</si>
  <si>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</si>
  <si>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</si>
  <si>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</si>
  <si>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</si>
  <si>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</si>
  <si>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</si>
  <si>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</si>
  <si>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</si>
  <si>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</si>
  <si>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</si>
  <si>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</si>
  <si>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</si>
  <si>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</si>
  <si>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</si>
  <si>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</si>
  <si>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</si>
  <si>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</si>
  <si>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</si>
  <si>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</si>
  <si>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</si>
  <si>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</si>
  <si>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</si>
  <si>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</si>
  <si>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</si>
  <si>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</si>
  <si>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</si>
  <si>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</si>
  <si>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</si>
  <si>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</si>
  <si>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</si>
  <si>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</si>
  <si>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</si>
  <si>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</si>
  <si>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</si>
  <si>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</si>
  <si>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</si>
  <si>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</si>
  <si>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</si>
  <si>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</si>
  <si>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</si>
  <si>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</si>
  <si>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</si>
  <si>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</si>
  <si>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</si>
  <si>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</si>
  <si>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</si>
  <si>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</si>
  <si>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</si>
  <si>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</si>
  <si>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</si>
  <si>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</si>
  <si>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</si>
  <si>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</si>
  <si>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</si>
  <si>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</si>
  <si>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</si>
  <si>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</si>
  <si>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</si>
  <si>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</si>
  <si>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</si>
  <si>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</si>
  <si>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</si>
  <si>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</si>
  <si>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</si>
  <si>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</si>
  <si>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</si>
  <si>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</si>
  <si>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</si>
  <si>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</si>
  <si>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</si>
  <si>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</si>
  <si>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</si>
  <si>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</si>
  <si>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</si>
  <si>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</si>
  <si>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</si>
  <si>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</si>
  <si>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</si>
  <si>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</si>
  <si>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</si>
  <si>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</si>
  <si>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</si>
  <si>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</si>
  <si>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</si>
  <si>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</si>
  <si>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</si>
  <si>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</si>
  <si>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</si>
  <si>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</si>
  <si>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</si>
  <si>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</si>
  <si>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</si>
  <si>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</si>
  <si>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</si>
  <si>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</si>
  <si>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</si>
  <si>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</si>
  <si>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</si>
  <si>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</si>
  <si>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</si>
  <si>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</si>
  <si>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</si>
  <si>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</si>
  <si>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</si>
  <si>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</si>
  <si>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</si>
  <si>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</si>
  <si>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</si>
  <si>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</si>
  <si>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</si>
  <si>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</si>
  <si>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</si>
  <si>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</si>
  <si>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</si>
  <si>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</si>
  <si>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</si>
  <si>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</si>
  <si>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</si>
  <si>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</si>
  <si>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</si>
  <si>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</si>
  <si>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</si>
  <si>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</si>
  <si>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</si>
  <si>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</si>
  <si>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</si>
  <si>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</si>
  <si>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</si>
  <si>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</si>
  <si>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</si>
  <si>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</si>
  <si>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</si>
  <si>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</si>
  <si>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</si>
  <si>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</si>
  <si>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</si>
  <si>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</si>
  <si>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</si>
  <si>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</si>
  <si>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</si>
  <si>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</si>
  <si>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</si>
  <si>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</si>
  <si>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</si>
  <si>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</si>
  <si>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</si>
  <si>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</si>
  <si>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</si>
  <si>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</si>
  <si>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</si>
  <si>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</si>
  <si>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</si>
  <si>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</si>
  <si>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</si>
  <si>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</si>
  <si>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</si>
  <si>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</si>
  <si>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</si>
  <si>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</si>
  <si>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</si>
  <si>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</si>
  <si>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</si>
  <si>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</si>
  <si>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</si>
  <si>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</si>
  <si>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</si>
  <si>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</si>
  <si>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</si>
  <si>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</si>
  <si>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</si>
  <si>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</si>
  <si>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</si>
  <si>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</si>
  <si>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</si>
  <si>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</si>
  <si>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</si>
  <si>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</si>
  <si>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</si>
  <si>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</si>
  <si>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</si>
  <si>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</si>
  <si>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</si>
  <si>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</si>
  <si>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</si>
  <si>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</si>
  <si>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</si>
  <si>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</si>
  <si>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</si>
  <si>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</si>
  <si>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</si>
  <si>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</si>
  <si>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</si>
  <si>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</si>
  <si>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</si>
  <si>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</si>
  <si>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</si>
  <si>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</si>
  <si>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</si>
  <si>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</si>
  <si>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</si>
  <si>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</si>
  <si>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</si>
  <si>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</si>
  <si>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</si>
  <si>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</si>
  <si>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</si>
  <si>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</si>
  <si>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</si>
  <si>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</si>
  <si>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</si>
  <si>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</si>
  <si>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</si>
  <si>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</si>
  <si>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</si>
  <si>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</si>
  <si>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</si>
  <si>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</si>
  <si>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</si>
  <si>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</si>
  <si>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</si>
  <si>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</si>
  <si>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</si>
  <si>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</si>
  <si>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</si>
  <si>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</si>
  <si>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</si>
  <si>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</si>
  <si>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</si>
  <si>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</si>
  <si>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</si>
  <si>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</si>
  <si>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</si>
  <si>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</si>
  <si>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</si>
  <si>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</si>
  <si>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</si>
  <si>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</si>
  <si>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</si>
  <si>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</si>
  <si>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</si>
  <si>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</si>
  <si>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</si>
  <si>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</si>
  <si>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</si>
  <si>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</si>
  <si>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</si>
  <si>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</si>
  <si>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</si>
  <si>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</si>
  <si>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</si>
  <si>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</si>
  <si>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</si>
  <si>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</si>
  <si>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</si>
  <si>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</si>
  <si>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</si>
  <si>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</si>
  <si>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</si>
  <si>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</si>
  <si>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</si>
  <si>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</si>
  <si>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</si>
  <si>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</si>
  <si>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</si>
  <si>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</si>
  <si>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</si>
  <si>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</si>
  <si>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</si>
  <si>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</si>
  <si>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</si>
  <si>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</si>
  <si>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</si>
  <si>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</si>
  <si>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</si>
  <si>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</si>
  <si>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</si>
  <si>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</si>
  <si>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</si>
  <si>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</si>
  <si>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</si>
  <si>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</si>
  <si>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</si>
  <si>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</si>
  <si>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</si>
  <si>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</si>
  <si>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</si>
  <si>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</si>
  <si>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</si>
  <si>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</si>
  <si>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</si>
  <si>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</si>
  <si>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</si>
  <si>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</si>
  <si>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</si>
  <si>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</si>
  <si>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</si>
  <si>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</si>
  <si>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</si>
  <si>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</si>
  <si>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</si>
  <si>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</si>
  <si>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</si>
  <si>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</si>
  <si>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</si>
  <si>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</si>
  <si>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</si>
  <si>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</si>
  <si>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</si>
  <si>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</si>
  <si>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</si>
  <si>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</si>
  <si>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</si>
  <si>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</si>
  <si>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</si>
  <si>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</si>
  <si>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</si>
  <si>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</si>
  <si>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</si>
  <si>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</si>
  <si>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</si>
  <si>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</si>
  <si>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</si>
  <si>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</si>
  <si>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</si>
  <si>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</si>
  <si>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</si>
  <si>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</si>
  <si>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</si>
  <si>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</si>
  <si>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</si>
  <si>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</si>
  <si>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</si>
  <si>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</si>
  <si>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</si>
  <si>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</si>
  <si>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</si>
  <si>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</si>
  <si>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</si>
  <si>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</si>
  <si>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</si>
  <si>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</si>
  <si>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</si>
  <si>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</si>
  <si>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</si>
  <si>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</si>
  <si>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</si>
  <si>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</si>
  <si>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</si>
  <si>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</si>
  <si>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</si>
  <si>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</si>
  <si>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</si>
  <si>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</si>
  <si>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</si>
  <si>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</si>
  <si>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</si>
  <si>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</si>
  <si>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</si>
  <si>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</si>
  <si>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</si>
  <si>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</si>
  <si>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</si>
  <si>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</si>
  <si>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</si>
  <si>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</si>
  <si>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</si>
  <si>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</si>
  <si>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</si>
  <si>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</si>
  <si>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</si>
  <si>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</si>
  <si>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</si>
  <si>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</si>
  <si>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</si>
  <si>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</si>
  <si>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</si>
  <si>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</si>
  <si>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</si>
  <si>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</si>
  <si>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</si>
  <si>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</si>
  <si>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</si>
  <si>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</si>
  <si>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</si>
  <si>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</si>
  <si>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</si>
  <si>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</si>
  <si>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</si>
  <si>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</si>
  <si>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</si>
  <si>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</si>
  <si>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</si>
  <si>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</si>
  <si>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</si>
  <si>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</si>
  <si>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</si>
  <si>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</si>
  <si>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</si>
  <si>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</si>
  <si>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</si>
  <si>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</si>
  <si>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</si>
  <si>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</si>
  <si>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</si>
  <si>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</si>
  <si>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</si>
  <si>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</si>
  <si>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</si>
  <si>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</si>
  <si>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</si>
  <si>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</si>
  <si>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</si>
  <si>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</si>
  <si>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</si>
  <si>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</si>
  <si>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</si>
  <si>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</si>
  <si>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</si>
  <si>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</si>
  <si>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</si>
  <si>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</si>
  <si>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</si>
  <si>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</si>
  <si>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</si>
  <si>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</si>
  <si>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</si>
  <si>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</si>
  <si>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</si>
  <si>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</si>
  <si>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</si>
  <si>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</si>
  <si>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</si>
  <si>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</si>
  <si>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</si>
  <si>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</si>
  <si>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</si>
  <si>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</si>
  <si>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</si>
  <si>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</si>
  <si>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</si>
  <si>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</si>
  <si>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</si>
  <si>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</si>
  <si>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</si>
  <si>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</si>
  <si>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</si>
  <si>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</si>
  <si>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</si>
  <si>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</si>
  <si>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</si>
  <si>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</si>
  <si>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</si>
  <si>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</si>
  <si>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</si>
  <si>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</si>
  <si>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</si>
  <si>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</si>
  <si>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</si>
  <si>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</si>
  <si>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</si>
  <si>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</si>
  <si>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</si>
  <si>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</si>
  <si>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</si>
  <si>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</si>
  <si>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</si>
  <si>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</si>
  <si>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</si>
  <si>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</si>
  <si>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</si>
  <si>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</si>
  <si>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</si>
  <si>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</si>
  <si>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</si>
  <si>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</si>
  <si>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</si>
  <si>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</si>
  <si>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</si>
  <si>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</si>
  <si>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</si>
  <si>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</si>
  <si>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</si>
  <si>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</si>
  <si>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</si>
  <si>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</si>
  <si>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</si>
  <si>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</si>
  <si>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</si>
  <si>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</si>
  <si>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</si>
  <si>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</si>
  <si>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</si>
  <si>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</si>
  <si>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</si>
  <si>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</si>
  <si>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</si>
  <si>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</si>
  <si>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</si>
  <si>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</si>
  <si>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</si>
  <si>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</si>
  <si>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</si>
  <si>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</si>
  <si>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</si>
  <si>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</si>
  <si>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</si>
  <si>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</si>
  <si>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</si>
  <si>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</si>
  <si>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</si>
  <si>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</si>
  <si>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</si>
  <si>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</si>
  <si>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</si>
  <si>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</si>
  <si>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</si>
  <si>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</si>
  <si>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</si>
  <si>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</si>
  <si>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</si>
  <si>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</si>
  <si>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</si>
  <si>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</si>
  <si>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</si>
  <si>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</si>
  <si>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</si>
  <si>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</si>
  <si>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</si>
  <si>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</si>
  <si>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</si>
  <si>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</si>
  <si>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</si>
  <si>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</si>
  <si>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</si>
  <si>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</si>
  <si>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</si>
  <si>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</si>
  <si>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</si>
  <si>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</si>
  <si>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</si>
  <si>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</si>
  <si>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</si>
  <si>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</si>
  <si>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</si>
  <si>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</si>
  <si>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</si>
  <si>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</si>
  <si>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</si>
  <si>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</si>
  <si>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</si>
  <si>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</si>
  <si>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</si>
  <si>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</si>
  <si>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</si>
  <si>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</si>
  <si>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</si>
  <si>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</si>
  <si>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</si>
  <si>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</si>
  <si>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</si>
  <si>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</si>
  <si>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</si>
  <si>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</si>
  <si>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</si>
  <si>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</si>
  <si>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</si>
  <si>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</si>
  <si>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</si>
  <si>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</si>
  <si>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</si>
  <si>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</si>
  <si>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</si>
  <si>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</si>
  <si>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</si>
  <si>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</si>
  <si>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</si>
  <si>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</si>
  <si>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</si>
  <si>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</si>
  <si>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</si>
  <si>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</si>
  <si>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</si>
  <si>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</si>
  <si>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</si>
  <si>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</si>
  <si>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</si>
  <si>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</si>
  <si>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</si>
  <si>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</si>
  <si>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</si>
  <si>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</si>
  <si>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</si>
  <si>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</si>
  <si>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</si>
  <si>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</si>
  <si>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</si>
  <si>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</si>
  <si>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</si>
  <si>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</si>
  <si>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</si>
  <si>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</si>
  <si>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</si>
  <si>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</si>
  <si>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</si>
  <si>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</si>
  <si>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</si>
  <si>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</si>
  <si>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</si>
  <si>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</si>
  <si>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</si>
  <si>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</si>
  <si>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</si>
  <si>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</si>
  <si>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</si>
  <si>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</si>
  <si>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</si>
  <si>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</si>
  <si>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</si>
  <si>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</si>
  <si>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</si>
  <si>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</si>
  <si>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</si>
  <si>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</si>
  <si>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</si>
  <si>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</si>
  <si>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</si>
  <si>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</si>
  <si>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</si>
  <si>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</si>
  <si>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</si>
  <si>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</si>
  <si>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</si>
  <si>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</si>
  <si>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</si>
  <si>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</si>
  <si>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</si>
  <si>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</si>
  <si>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</si>
  <si>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</si>
  <si>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</si>
  <si>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</si>
  <si>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</si>
  <si>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</si>
  <si>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</si>
  <si>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ОБРАЗОВАНИЕ</t>
  </si>
  <si>
    <t>Дополнительное образование детей</t>
  </si>
  <si>
    <t>Приложение № 3</t>
  </si>
  <si>
    <t>Исполнено за 2023 год (ф.0503127)</t>
  </si>
  <si>
    <t>Оплата муниципальными учреждениями расходов по коммунальным услугам</t>
  </si>
  <si>
    <t>Закупка товаров, работ и услуг для обеспечения государственных (муниципальных) нужд</t>
  </si>
  <si>
    <t>СОЦИАЛЬНАЯ ПОЛИТИКА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</si>
  <si>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</si>
  <si>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 xml:space="preserve">Председатель Контрольнор-счетной палаты </t>
  </si>
  <si>
    <t>А.Г. Олейник</t>
  </si>
  <si>
    <t>972</t>
  </si>
  <si>
    <t>Муниципальная программа МО МР «Корткеросский» «Развитие физической культуры и спорта в Корткеросском районе»</t>
  </si>
  <si>
    <t>0700000000</t>
  </si>
  <si>
    <t>Укрепление материально-технической базы учреждений физкультурно-спортивной направленности</t>
  </si>
  <si>
    <t>0701200005</t>
  </si>
  <si>
    <t>Софинансирование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направленных на исполнение наказов избирателей, рекомендуемых к выполнению в текущем финансовом году</t>
  </si>
  <si>
    <t>0701292724</t>
  </si>
  <si>
    <t>Оказание муниципальных услуг (выполнение работ) организациями дополнительного образования детей физкультурно-спортивной направленности</t>
  </si>
  <si>
    <t>0702200000</t>
  </si>
  <si>
    <t>Содействие подросткам в трудоустройстве и проявлении своей активности в общественной жизни в период каникул</t>
  </si>
  <si>
    <t>0702500000</t>
  </si>
  <si>
    <t xml:space="preserve">Cофинансирование расходных обязательств органов местного самоуправления, связанных с повышением оплаты труда отдельных категорий </t>
  </si>
  <si>
    <t>07026S2700</t>
  </si>
  <si>
    <t>07028S2850</t>
  </si>
  <si>
    <t>Молодежная политика</t>
  </si>
  <si>
    <t>ФИЗИЧЕСКАЯ КУЛЬТУРА И СПОРТ</t>
  </si>
  <si>
    <t>0704373190</t>
  </si>
  <si>
    <t>321</t>
  </si>
  <si>
    <t>Физическая культура</t>
  </si>
  <si>
    <t xml:space="preserve">  Муниципальная программа МО МР «Корткеросский» «Развитие физической культуры и спорта в Корткеросском районе»</t>
  </si>
  <si>
    <t>Оказание муниципальных услуг (выполнение работ) учреждениями физкультурно-спортивной направленности</t>
  </si>
  <si>
    <t>0702100000</t>
  </si>
  <si>
    <t>Реализация дополнительных образовательных программ спортивной подготовки</t>
  </si>
  <si>
    <t>0703100000</t>
  </si>
  <si>
    <t>Реализация мероприятий федерального проекта "Бизнес-спринт (Я выбираю спорт)" на выполнение работ по созданию "умных" спортивных площадок</t>
  </si>
  <si>
    <t xml:space="preserve"> Грант Главы Республики Коми муниципальным образованиям в Республике Коми, признанным победителями конкурса на право проведения на их территории мероприятий в рамках празднования Дня образования Республики Коми</t>
  </si>
  <si>
    <t>0708D74050</t>
  </si>
  <si>
    <t>Софинансирование закупки и монтажа оборудования для создания "умных" спортивных площадок</t>
  </si>
  <si>
    <t>0708DL7530</t>
  </si>
  <si>
    <t>Спорт высших достижений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</si>
  <si>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</si>
  <si>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Другие вопросы в области физической культуры и спорта</t>
  </si>
  <si>
    <t>Руководство и управление в сфере установленных функций органов местного самоуправления МО МР "Корткеросский" (центральный аппарат)</t>
  </si>
  <si>
    <t>0704192040</t>
  </si>
  <si>
    <t>0704200005</t>
  </si>
  <si>
    <t>07042S2850</t>
  </si>
  <si>
    <t>РАСХОДЫ - ВСЕГО</t>
  </si>
  <si>
    <t>исполнения расходов  Отдела физической культуры и спорта администрации муниципального района"Корткеросский" за 2024 год</t>
  </si>
  <si>
    <t>Решением о бюджете от 20.12.2023 №VII-22/7  в редакции от 13.12.2024 г. № VII-28/3</t>
  </si>
  <si>
    <t>Исполнено за 2024 год (ф.0503127)</t>
  </si>
  <si>
    <t xml:space="preserve">Отклонение исполненных бюджетных назначений 2024 года от </t>
  </si>
  <si>
    <t>отчета за 2023 год</t>
  </si>
  <si>
    <t>0701900005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</si>
</sst>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403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vertical="center" wrapText="1"/>
    </xf>
    <xf numFmtId="0" fontId="30" fillId="3" borderId="0" xfId="0" applyFont="1" applyFill="1" applyAlignment="1">
      <alignment horizontal="center" vertical="center" wrapText="1"/>
    </xf>
    <xf numFmtId="49" fontId="30" fillId="3" borderId="0" xfId="0" applyNumberFormat="1" applyFont="1" applyFill="1" applyAlignment="1">
      <alignment horizontal="center" vertical="center" wrapText="1"/>
    </xf>
    <xf numFmtId="2" fontId="30" fillId="3" borderId="0" xfId="0" applyNumberFormat="1" applyFont="1" applyFill="1" applyAlignment="1">
      <alignment horizontal="center" vertical="center" wrapText="1"/>
    </xf>
    <xf numFmtId="4" fontId="30" fillId="3" borderId="0" xfId="0" applyNumberFormat="1" applyFont="1" applyFill="1" applyAlignment="1">
      <alignment horizontal="center" vertical="center" wrapText="1"/>
    </xf>
    <xf numFmtId="0" fontId="32" fillId="3" borderId="0" xfId="0" applyFont="1" applyFill="1" applyAlignment="1">
      <alignment vertical="center" wrapText="1"/>
    </xf>
    <xf numFmtId="0" fontId="33" fillId="3" borderId="0" xfId="0" applyFont="1" applyFill="1" applyAlignment="1">
      <alignment horizontal="center" vertical="center" wrapText="1"/>
    </xf>
    <xf numFmtId="49" fontId="33" fillId="3" borderId="0" xfId="0" applyNumberFormat="1" applyFont="1" applyFill="1" applyAlignment="1">
      <alignment horizontal="center" vertical="center" wrapText="1"/>
    </xf>
    <xf numFmtId="2" fontId="33" fillId="3" borderId="0" xfId="0" applyNumberFormat="1" applyFont="1" applyFill="1" applyAlignment="1">
      <alignment horizontal="center" vertical="center" wrapText="1"/>
    </xf>
    <xf numFmtId="4" fontId="33" fillId="3" borderId="0" xfId="0" applyNumberFormat="1" applyFont="1" applyFill="1" applyAlignment="1">
      <alignment horizontal="center" vertical="center" wrapText="1"/>
    </xf>
    <xf numFmtId="9" fontId="33" fillId="3" borderId="0" xfId="1" applyFont="1" applyFill="1" applyAlignment="1">
      <alignment horizontal="center" vertical="center" wrapText="1"/>
    </xf>
    <xf numFmtId="4" fontId="33" fillId="3" borderId="0" xfId="0" applyNumberFormat="1" applyFont="1" applyFill="1" applyBorder="1" applyAlignment="1">
      <alignment horizontal="center" vertical="center" wrapText="1"/>
    </xf>
    <xf numFmtId="4" fontId="31" fillId="3" borderId="8" xfId="0" applyNumberFormat="1" applyFont="1" applyFill="1" applyBorder="1" applyAlignment="1">
      <alignment horizontal="center" vertical="center" wrapText="1"/>
    </xf>
    <xf numFmtId="1" fontId="32" fillId="3" borderId="1" xfId="0" applyNumberFormat="1" applyFont="1" applyFill="1" applyBorder="1" applyAlignment="1">
      <alignment horizontal="center" vertical="center" wrapText="1"/>
    </xf>
    <xf numFmtId="1" fontId="33" fillId="3" borderId="1" xfId="0" applyNumberFormat="1" applyFont="1" applyFill="1" applyBorder="1" applyAlignment="1">
      <alignment horizontal="center" vertical="center" wrapText="1"/>
    </xf>
    <xf numFmtId="0" fontId="36" fillId="3" borderId="10" xfId="6" applyNumberFormat="1" applyFont="1" applyFill="1" applyAlignment="1" applyProtection="1">
      <alignment vertical="center" wrapText="1"/>
    </xf>
    <xf numFmtId="0" fontId="29" fillId="3" borderId="1" xfId="0" applyFont="1" applyFill="1" applyBorder="1" applyAlignment="1">
      <alignment horizontal="left" vertical="center" wrapText="1"/>
    </xf>
    <xf numFmtId="0" fontId="39" fillId="3" borderId="10" xfId="6" applyNumberFormat="1" applyFont="1" applyFill="1" applyAlignment="1" applyProtection="1">
      <alignment vertical="center" wrapText="1"/>
    </xf>
    <xf numFmtId="1" fontId="37" fillId="3" borderId="10" xfId="7" applyNumberFormat="1" applyFont="1" applyFill="1" applyAlignment="1" applyProtection="1">
      <alignment horizontal="center" vertical="center" shrinkToFit="1"/>
    </xf>
    <xf numFmtId="4" fontId="37" fillId="3" borderId="10" xfId="8" applyNumberFormat="1" applyFont="1" applyFill="1" applyAlignment="1" applyProtection="1">
      <alignment horizontal="center" vertical="center" shrinkToFit="1"/>
    </xf>
    <xf numFmtId="4" fontId="34" fillId="3" borderId="1" xfId="0" applyNumberFormat="1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 wrapText="1"/>
    </xf>
    <xf numFmtId="1" fontId="37" fillId="3" borderId="22" xfId="7" applyNumberFormat="1" applyFont="1" applyFill="1" applyBorder="1" applyAlignment="1" applyProtection="1">
      <alignment horizontal="center" vertical="center" shrinkToFit="1"/>
    </xf>
    <xf numFmtId="0" fontId="29" fillId="3" borderId="1" xfId="0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 wrapText="1"/>
    </xf>
    <xf numFmtId="1" fontId="39" fillId="3" borderId="1" xfId="7" applyNumberFormat="1" applyFont="1" applyFill="1" applyBorder="1" applyAlignment="1" applyProtection="1">
      <alignment horizontal="center" vertical="center" shrinkToFit="1"/>
    </xf>
    <xf numFmtId="4" fontId="29" fillId="3" borderId="1" xfId="0" applyNumberFormat="1" applyFont="1" applyFill="1" applyBorder="1" applyAlignment="1">
      <alignment horizontal="center" vertical="center" wrapText="1"/>
    </xf>
    <xf numFmtId="4" fontId="32" fillId="3" borderId="1" xfId="0" applyNumberFormat="1" applyFont="1" applyFill="1" applyBorder="1" applyAlignment="1">
      <alignment horizontal="center" vertical="center" wrapText="1"/>
    </xf>
    <xf numFmtId="4" fontId="39" fillId="3" borderId="10" xfId="8" applyNumberFormat="1" applyFont="1" applyFill="1" applyAlignment="1" applyProtection="1">
      <alignment horizontal="center" vertical="center" shrinkToFit="1"/>
    </xf>
    <xf numFmtId="4" fontId="39" fillId="3" borderId="21" xfId="8" applyNumberFormat="1" applyFont="1" applyFill="1" applyBorder="1" applyAlignment="1" applyProtection="1">
      <alignment horizontal="center" vertical="center" shrinkToFit="1"/>
    </xf>
    <xf numFmtId="4" fontId="37" fillId="3" borderId="21" xfId="8" applyNumberFormat="1" applyFont="1" applyFill="1" applyBorder="1" applyAlignment="1" applyProtection="1">
      <alignment horizontal="center" vertical="center" shrinkToFit="1"/>
    </xf>
    <xf numFmtId="1" fontId="39" fillId="3" borderId="10" xfId="7" applyNumberFormat="1" applyFont="1" applyFill="1" applyAlignment="1" applyProtection="1">
      <alignment horizontal="center" vertical="center" shrinkToFit="1"/>
    </xf>
    <xf numFmtId="49" fontId="41" fillId="3" borderId="1" xfId="0" applyNumberFormat="1" applyFont="1" applyFill="1" applyBorder="1" applyAlignment="1">
      <alignment horizontal="center" vertical="center" wrapText="1"/>
    </xf>
    <xf numFmtId="1" fontId="40" fillId="3" borderId="10" xfId="7" applyNumberFormat="1" applyFont="1" applyFill="1" applyAlignment="1" applyProtection="1">
      <alignment horizontal="center" vertical="center" shrinkToFit="1"/>
    </xf>
    <xf numFmtId="4" fontId="40" fillId="3" borderId="10" xfId="8" applyNumberFormat="1" applyFont="1" applyFill="1" applyAlignment="1" applyProtection="1">
      <alignment horizontal="center" vertical="center" shrinkToFit="1"/>
    </xf>
    <xf numFmtId="49" fontId="37" fillId="3" borderId="10" xfId="7" applyNumberFormat="1" applyFont="1" applyFill="1" applyAlignment="1" applyProtection="1">
      <alignment horizontal="center" vertical="center" shrinkToFit="1"/>
    </xf>
    <xf numFmtId="1" fontId="40" fillId="3" borderId="1" xfId="7" applyNumberFormat="1" applyFont="1" applyFill="1" applyBorder="1" applyAlignment="1" applyProtection="1">
      <alignment horizontal="center" vertical="center" shrinkToFit="1"/>
    </xf>
    <xf numFmtId="49" fontId="39" fillId="3" borderId="10" xfId="7" applyNumberFormat="1" applyFont="1" applyFill="1" applyAlignment="1" applyProtection="1">
      <alignment horizontal="center" vertical="center" shrinkToFit="1"/>
    </xf>
    <xf numFmtId="0" fontId="41" fillId="3" borderId="1" xfId="0" applyFont="1" applyFill="1" applyBorder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 wrapText="1"/>
    </xf>
    <xf numFmtId="4" fontId="41" fillId="3" borderId="1" xfId="0" applyNumberFormat="1" applyFont="1" applyFill="1" applyBorder="1" applyAlignment="1">
      <alignment horizontal="center" vertical="center" wrapText="1"/>
    </xf>
    <xf numFmtId="4" fontId="42" fillId="3" borderId="1" xfId="0" applyNumberFormat="1" applyFont="1" applyFill="1" applyBorder="1" applyAlignment="1">
      <alignment horizontal="center" vertical="center" wrapText="1"/>
    </xf>
    <xf numFmtId="0" fontId="43" fillId="3" borderId="22" xfId="6" applyNumberFormat="1" applyFont="1" applyFill="1" applyBorder="1" applyAlignment="1" applyProtection="1">
      <alignment vertical="center" wrapText="1"/>
    </xf>
    <xf numFmtId="0" fontId="43" fillId="3" borderId="10" xfId="6" applyNumberFormat="1" applyFont="1" applyFill="1" applyAlignment="1" applyProtection="1">
      <alignment vertical="center" wrapText="1"/>
    </xf>
    <xf numFmtId="0" fontId="40" fillId="3" borderId="10" xfId="6" applyNumberFormat="1" applyFont="1" applyFill="1" applyAlignment="1" applyProtection="1">
      <alignment vertical="center" wrapText="1"/>
    </xf>
    <xf numFmtId="49" fontId="40" fillId="3" borderId="10" xfId="7" applyNumberFormat="1" applyFont="1" applyFill="1" applyAlignment="1" applyProtection="1">
      <alignment horizontal="center" vertical="center" shrinkToFit="1"/>
    </xf>
    <xf numFmtId="4" fontId="40" fillId="3" borderId="21" xfId="8" applyNumberFormat="1" applyFont="1" applyFill="1" applyBorder="1" applyAlignment="1" applyProtection="1">
      <alignment horizontal="center" vertical="center" shrinkToFit="1"/>
    </xf>
    <xf numFmtId="0" fontId="32" fillId="3" borderId="10" xfId="6" applyNumberFormat="1" applyFont="1" applyFill="1" applyAlignment="1" applyProtection="1">
      <alignment vertical="center" wrapText="1"/>
    </xf>
    <xf numFmtId="49" fontId="32" fillId="3" borderId="10" xfId="7" applyNumberFormat="1" applyFont="1" applyFill="1" applyAlignment="1" applyProtection="1">
      <alignment horizontal="center" vertical="center" shrinkToFit="1"/>
    </xf>
    <xf numFmtId="1" fontId="32" fillId="3" borderId="10" xfId="7" applyNumberFormat="1" applyFont="1" applyFill="1" applyAlignment="1" applyProtection="1">
      <alignment horizontal="center" vertical="center" shrinkToFit="1"/>
    </xf>
    <xf numFmtId="4" fontId="32" fillId="3" borderId="10" xfId="8" applyNumberFormat="1" applyFont="1" applyFill="1" applyAlignment="1" applyProtection="1">
      <alignment horizontal="center" vertical="center" shrinkToFit="1"/>
    </xf>
    <xf numFmtId="4" fontId="32" fillId="3" borderId="21" xfId="8" applyNumberFormat="1" applyFont="1" applyFill="1" applyBorder="1" applyAlignment="1" applyProtection="1">
      <alignment horizontal="center" vertical="center" shrinkToFit="1"/>
    </xf>
    <xf numFmtId="49" fontId="34" fillId="3" borderId="10" xfId="7" applyNumberFormat="1" applyFont="1" applyFill="1" applyAlignment="1" applyProtection="1">
      <alignment horizontal="center" vertical="center" shrinkToFit="1"/>
    </xf>
    <xf numFmtId="1" fontId="34" fillId="3" borderId="10" xfId="7" applyNumberFormat="1" applyFont="1" applyFill="1" applyAlignment="1" applyProtection="1">
      <alignment horizontal="center" vertical="center" shrinkToFit="1"/>
    </xf>
    <xf numFmtId="4" fontId="34" fillId="3" borderId="10" xfId="8" applyNumberFormat="1" applyFont="1" applyFill="1" applyAlignment="1" applyProtection="1">
      <alignment horizontal="center" vertical="center" shrinkToFit="1"/>
    </xf>
    <xf numFmtId="0" fontId="42" fillId="3" borderId="10" xfId="6" applyNumberFormat="1" applyFont="1" applyFill="1" applyAlignment="1" applyProtection="1">
      <alignment vertical="center" wrapText="1"/>
    </xf>
    <xf numFmtId="49" fontId="42" fillId="3" borderId="10" xfId="7" applyNumberFormat="1" applyFont="1" applyFill="1" applyAlignment="1" applyProtection="1">
      <alignment horizontal="center" vertical="center" shrinkToFit="1"/>
    </xf>
    <xf numFmtId="1" fontId="42" fillId="3" borderId="10" xfId="7" applyNumberFormat="1" applyFont="1" applyFill="1" applyAlignment="1" applyProtection="1">
      <alignment horizontal="center" vertical="center" shrinkToFit="1"/>
    </xf>
    <xf numFmtId="4" fontId="42" fillId="3" borderId="10" xfId="8" applyNumberFormat="1" applyFont="1" applyFill="1" applyAlignment="1" applyProtection="1">
      <alignment horizontal="center" vertical="center" shrinkToFit="1"/>
    </xf>
    <xf numFmtId="0" fontId="31" fillId="3" borderId="10" xfId="6" applyNumberFormat="1" applyFont="1" applyFill="1" applyAlignment="1" applyProtection="1">
      <alignment vertical="center" wrapText="1"/>
    </xf>
    <xf numFmtId="0" fontId="30" fillId="3" borderId="0" xfId="0" applyFont="1" applyFill="1" applyAlignment="1">
      <alignment vertical="center" wrapText="1"/>
    </xf>
    <xf numFmtId="1" fontId="33" fillId="3" borderId="18" xfId="0" applyNumberFormat="1" applyFont="1" applyFill="1" applyBorder="1" applyAlignment="1">
      <alignment horizontal="center" vertical="center" wrapText="1"/>
    </xf>
    <xf numFmtId="1" fontId="33" fillId="3" borderId="19" xfId="0" applyNumberFormat="1" applyFont="1" applyFill="1" applyBorder="1" applyAlignment="1">
      <alignment horizontal="center" vertical="center" wrapText="1"/>
    </xf>
    <xf numFmtId="1" fontId="33" fillId="3" borderId="20" xfId="0" applyNumberFormat="1" applyFont="1" applyFill="1" applyBorder="1" applyAlignment="1">
      <alignment horizontal="center" vertical="center" wrapText="1"/>
    </xf>
    <xf numFmtId="4" fontId="31" fillId="3" borderId="1" xfId="0" applyNumberFormat="1" applyFont="1" applyFill="1" applyBorder="1" applyAlignment="1">
      <alignment horizontal="center" vertical="center" wrapText="1"/>
    </xf>
    <xf numFmtId="2" fontId="31" fillId="3" borderId="8" xfId="0" applyNumberFormat="1" applyFont="1" applyFill="1" applyBorder="1" applyAlignment="1">
      <alignment horizontal="center" vertical="center" wrapText="1"/>
    </xf>
    <xf numFmtId="2" fontId="31" fillId="3" borderId="14" xfId="0" applyNumberFormat="1" applyFont="1" applyFill="1" applyBorder="1" applyAlignment="1">
      <alignment horizontal="center" vertical="center" wrapText="1"/>
    </xf>
    <xf numFmtId="2" fontId="31" fillId="3" borderId="9" xfId="0" applyNumberFormat="1" applyFont="1" applyFill="1" applyBorder="1" applyAlignment="1">
      <alignment horizontal="center" vertical="center" wrapText="1"/>
    </xf>
    <xf numFmtId="4" fontId="31" fillId="3" borderId="4" xfId="0" applyNumberFormat="1" applyFont="1" applyFill="1" applyBorder="1" applyAlignment="1">
      <alignment horizontal="center" vertical="center" wrapText="1"/>
    </xf>
    <xf numFmtId="4" fontId="31" fillId="3" borderId="5" xfId="0" applyNumberFormat="1" applyFont="1" applyFill="1" applyBorder="1" applyAlignment="1">
      <alignment horizontal="center" vertical="center" wrapText="1"/>
    </xf>
    <xf numFmtId="4" fontId="31" fillId="3" borderId="6" xfId="0" applyNumberFormat="1" applyFont="1" applyFill="1" applyBorder="1" applyAlignment="1">
      <alignment horizontal="center" vertical="center" wrapText="1"/>
    </xf>
    <xf numFmtId="4" fontId="31" fillId="3" borderId="7" xfId="0" applyNumberFormat="1" applyFont="1" applyFill="1" applyBorder="1" applyAlignment="1">
      <alignment horizontal="center" vertical="center" wrapText="1"/>
    </xf>
    <xf numFmtId="4" fontId="31" fillId="3" borderId="8" xfId="0" applyNumberFormat="1" applyFont="1" applyFill="1" applyBorder="1" applyAlignment="1">
      <alignment horizontal="center" vertical="center" wrapText="1"/>
    </xf>
    <xf numFmtId="4" fontId="31" fillId="3" borderId="9" xfId="0" applyNumberFormat="1" applyFont="1" applyFill="1" applyBorder="1" applyAlignment="1">
      <alignment horizontal="center" vertical="center" wrapText="1"/>
    </xf>
    <xf numFmtId="0" fontId="30" fillId="3" borderId="0" xfId="0" applyFont="1" applyFill="1" applyAlignment="1">
      <alignment horizontal="center" vertical="center" wrapText="1"/>
    </xf>
    <xf numFmtId="9" fontId="31" fillId="3" borderId="0" xfId="1" applyFont="1" applyFill="1" applyAlignment="1">
      <alignment horizontal="center" vertical="center" wrapText="1"/>
    </xf>
    <xf numFmtId="4" fontId="31" fillId="3" borderId="0" xfId="1" applyNumberFormat="1" applyFont="1" applyFill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4" fontId="31" fillId="3" borderId="0" xfId="0" applyNumberFormat="1" applyFont="1" applyFill="1" applyAlignment="1">
      <alignment horizontal="center" vertical="center" wrapText="1"/>
    </xf>
    <xf numFmtId="0" fontId="34" fillId="3" borderId="8" xfId="0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 vertical="center" wrapText="1"/>
    </xf>
    <xf numFmtId="0" fontId="34" fillId="3" borderId="9" xfId="0" applyFont="1" applyFill="1" applyBorder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0" fontId="31" fillId="3" borderId="5" xfId="0" applyFont="1" applyFill="1" applyBorder="1" applyAlignment="1">
      <alignment horizontal="center" vertical="center" wrapText="1"/>
    </xf>
    <xf numFmtId="0" fontId="31" fillId="3" borderId="15" xfId="0" applyFont="1" applyFill="1" applyBorder="1" applyAlignment="1">
      <alignment horizontal="center" vertical="center" wrapText="1"/>
    </xf>
    <xf numFmtId="0" fontId="31" fillId="3" borderId="0" xfId="0" applyFont="1" applyFill="1" applyBorder="1" applyAlignment="1">
      <alignment horizontal="center" vertical="center" wrapText="1"/>
    </xf>
    <xf numFmtId="0" fontId="31" fillId="3" borderId="16" xfId="0" applyFont="1" applyFill="1" applyBorder="1" applyAlignment="1">
      <alignment horizontal="center" vertical="center" wrapText="1"/>
    </xf>
    <xf numFmtId="0" fontId="31" fillId="3" borderId="6" xfId="0" applyFont="1" applyFill="1" applyBorder="1" applyAlignment="1">
      <alignment horizontal="center" vertical="center" wrapText="1"/>
    </xf>
    <xf numFmtId="0" fontId="31" fillId="3" borderId="17" xfId="0" applyFont="1" applyFill="1" applyBorder="1" applyAlignment="1">
      <alignment horizontal="center" vertical="center" wrapText="1"/>
    </xf>
    <xf numFmtId="0" fontId="31" fillId="3" borderId="7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vertic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topLeftCell="B10" zoomScale="90" zoomScaleNormal="90" zoomScaleSheetLayoutView="80" workbookViewId="0">
      <selection activeCell="P20" sqref="P20:Q20"/>
    </sheetView>
  </sheetViews>
  <sheetFormatPr defaultColWidth="8.85546875" defaultRowHeight="12.75" x14ac:dyDescent="0.25"/>
  <cols>
    <col min="1" max="1" width="39.28515625" style="174" customWidth="1"/>
    <col min="2" max="2" width="4" style="2" customWidth="1"/>
    <col min="3" max="4" width="3" style="268" customWidth="1"/>
    <col min="5" max="5" width="10.28515625" style="268" customWidth="1"/>
    <col min="6" max="6" width="3.85546875" style="268" customWidth="1"/>
    <col min="7" max="7" width="3.5703125" style="269" hidden="1" customWidth="1"/>
    <col min="8" max="8" width="11.7109375" style="270" customWidth="1"/>
    <col min="9" max="9" width="11.85546875" style="269" customWidth="1"/>
    <col min="10" max="10" width="12.28515625" style="2" customWidth="1"/>
    <col min="11" max="12" width="12.140625" style="272" customWidth="1"/>
    <col min="13" max="13" width="13.140625" style="2" customWidth="1"/>
    <col min="14" max="14" width="10" style="2" customWidth="1"/>
    <col min="15" max="15" width="11.5703125" style="2" customWidth="1"/>
    <col min="16" max="16" width="10" style="2" customWidth="1"/>
    <col min="17" max="17" width="12.85546875" style="2" customWidth="1"/>
    <col min="18" max="18" width="8.42578125" style="2" customWidth="1"/>
    <col min="19" max="16384" width="8.85546875" style="13"/>
  </cols>
  <sheetData>
    <row r="1" spans="1:18" x14ac:dyDescent="0.25">
      <c r="A1" s="273"/>
      <c r="B1" s="274"/>
      <c r="C1" s="275"/>
      <c r="D1" s="275"/>
      <c r="E1" s="275"/>
      <c r="F1" s="275"/>
      <c r="G1" s="276"/>
      <c r="H1" s="277"/>
      <c r="I1" s="276"/>
      <c r="J1" s="274"/>
      <c r="K1" s="274"/>
      <c r="L1" s="274"/>
      <c r="M1" s="274"/>
      <c r="N1" s="274"/>
      <c r="O1" s="274"/>
      <c r="P1" s="274"/>
      <c r="Q1" s="347" t="s">
        <v>816</v>
      </c>
      <c r="R1" s="347"/>
    </row>
    <row r="2" spans="1:18" x14ac:dyDescent="0.25">
      <c r="A2" s="348" t="s">
        <v>0</v>
      </c>
      <c r="B2" s="348"/>
      <c r="C2" s="348"/>
      <c r="D2" s="348"/>
      <c r="E2" s="348"/>
      <c r="F2" s="348"/>
      <c r="G2" s="348"/>
      <c r="H2" s="349"/>
      <c r="I2" s="348"/>
      <c r="J2" s="348"/>
      <c r="K2" s="348"/>
      <c r="L2" s="348"/>
      <c r="M2" s="348"/>
      <c r="N2" s="348"/>
      <c r="O2" s="348"/>
      <c r="P2" s="348"/>
      <c r="Q2" s="348"/>
      <c r="R2" s="348"/>
    </row>
    <row r="3" spans="1:18" x14ac:dyDescent="0.25">
      <c r="A3" s="350" t="s">
        <v>861</v>
      </c>
      <c r="B3" s="350"/>
      <c r="C3" s="350"/>
      <c r="D3" s="350"/>
      <c r="E3" s="350"/>
      <c r="F3" s="350"/>
      <c r="G3" s="350"/>
      <c r="H3" s="351"/>
      <c r="I3" s="350"/>
      <c r="J3" s="350"/>
      <c r="K3" s="350"/>
      <c r="L3" s="350"/>
      <c r="M3" s="350"/>
      <c r="N3" s="350"/>
      <c r="O3" s="350"/>
      <c r="P3" s="350"/>
      <c r="Q3" s="350"/>
      <c r="R3" s="350"/>
    </row>
    <row r="4" spans="1:18" ht="15.6" customHeight="1" x14ac:dyDescent="0.25">
      <c r="A4" s="278"/>
      <c r="B4" s="279"/>
      <c r="C4" s="280"/>
      <c r="D4" s="280"/>
      <c r="E4" s="280"/>
      <c r="F4" s="280"/>
      <c r="G4" s="281"/>
      <c r="H4" s="282"/>
      <c r="I4" s="281"/>
      <c r="J4" s="282"/>
      <c r="K4" s="282"/>
      <c r="L4" s="282"/>
      <c r="M4" s="282"/>
      <c r="N4" s="282"/>
      <c r="O4" s="282"/>
      <c r="P4" s="283"/>
      <c r="Q4" s="282"/>
      <c r="R4" s="284"/>
    </row>
    <row r="5" spans="1:18" s="267" customFormat="1" ht="36.6" customHeight="1" x14ac:dyDescent="0.25">
      <c r="A5" s="352" t="s">
        <v>1</v>
      </c>
      <c r="B5" s="355" t="s">
        <v>2</v>
      </c>
      <c r="C5" s="356"/>
      <c r="D5" s="356"/>
      <c r="E5" s="356"/>
      <c r="F5" s="356"/>
      <c r="G5" s="357"/>
      <c r="H5" s="337" t="s">
        <v>817</v>
      </c>
      <c r="I5" s="365" t="s">
        <v>3</v>
      </c>
      <c r="J5" s="365"/>
      <c r="K5" s="337" t="s">
        <v>8</v>
      </c>
      <c r="L5" s="337" t="s">
        <v>863</v>
      </c>
      <c r="M5" s="341" t="s">
        <v>44</v>
      </c>
      <c r="N5" s="342"/>
      <c r="O5" s="337" t="s">
        <v>864</v>
      </c>
      <c r="P5" s="337"/>
      <c r="Q5" s="337"/>
      <c r="R5" s="337"/>
    </row>
    <row r="6" spans="1:18" s="267" customFormat="1" ht="31.15" customHeight="1" x14ac:dyDescent="0.25">
      <c r="A6" s="353"/>
      <c r="B6" s="358"/>
      <c r="C6" s="359"/>
      <c r="D6" s="359"/>
      <c r="E6" s="359"/>
      <c r="F6" s="359"/>
      <c r="G6" s="360"/>
      <c r="H6" s="364"/>
      <c r="I6" s="338" t="s">
        <v>862</v>
      </c>
      <c r="J6" s="337" t="s">
        <v>145</v>
      </c>
      <c r="K6" s="337"/>
      <c r="L6" s="364"/>
      <c r="M6" s="343"/>
      <c r="N6" s="344"/>
      <c r="O6" s="341" t="s">
        <v>7</v>
      </c>
      <c r="P6" s="342"/>
      <c r="Q6" s="341" t="s">
        <v>865</v>
      </c>
      <c r="R6" s="342"/>
    </row>
    <row r="7" spans="1:18" s="267" customFormat="1" ht="52.15" customHeight="1" x14ac:dyDescent="0.25">
      <c r="A7" s="353"/>
      <c r="B7" s="358"/>
      <c r="C7" s="359"/>
      <c r="D7" s="359"/>
      <c r="E7" s="359"/>
      <c r="F7" s="359"/>
      <c r="G7" s="360"/>
      <c r="H7" s="364"/>
      <c r="I7" s="339"/>
      <c r="J7" s="337"/>
      <c r="K7" s="337"/>
      <c r="L7" s="364"/>
      <c r="M7" s="345" t="s">
        <v>4</v>
      </c>
      <c r="N7" s="345" t="s">
        <v>5</v>
      </c>
      <c r="O7" s="343"/>
      <c r="P7" s="344"/>
      <c r="Q7" s="343"/>
      <c r="R7" s="344"/>
    </row>
    <row r="8" spans="1:18" s="267" customFormat="1" ht="28.15" customHeight="1" x14ac:dyDescent="0.25">
      <c r="A8" s="354"/>
      <c r="B8" s="361"/>
      <c r="C8" s="362"/>
      <c r="D8" s="362"/>
      <c r="E8" s="362"/>
      <c r="F8" s="362"/>
      <c r="G8" s="363"/>
      <c r="H8" s="364"/>
      <c r="I8" s="340"/>
      <c r="J8" s="337"/>
      <c r="K8" s="337"/>
      <c r="L8" s="364"/>
      <c r="M8" s="346"/>
      <c r="N8" s="346"/>
      <c r="O8" s="285" t="s">
        <v>4</v>
      </c>
      <c r="P8" s="285" t="s">
        <v>5</v>
      </c>
      <c r="Q8" s="285" t="s">
        <v>4</v>
      </c>
      <c r="R8" s="285" t="s">
        <v>5</v>
      </c>
    </row>
    <row r="9" spans="1:18" s="271" customFormat="1" ht="38.25" x14ac:dyDescent="0.25">
      <c r="A9" s="286">
        <v>1</v>
      </c>
      <c r="B9" s="334">
        <v>2</v>
      </c>
      <c r="C9" s="335"/>
      <c r="D9" s="335"/>
      <c r="E9" s="335"/>
      <c r="F9" s="335"/>
      <c r="G9" s="336"/>
      <c r="H9" s="287">
        <v>3</v>
      </c>
      <c r="I9" s="287">
        <v>4</v>
      </c>
      <c r="J9" s="287">
        <v>5</v>
      </c>
      <c r="K9" s="287">
        <v>6</v>
      </c>
      <c r="L9" s="287">
        <v>7</v>
      </c>
      <c r="M9" s="287" t="s">
        <v>161</v>
      </c>
      <c r="N9" s="287" t="s">
        <v>162</v>
      </c>
      <c r="O9" s="287" t="s">
        <v>163</v>
      </c>
      <c r="P9" s="287" t="s">
        <v>164</v>
      </c>
      <c r="Q9" s="287" t="s">
        <v>165</v>
      </c>
      <c r="R9" s="287" t="s">
        <v>166</v>
      </c>
    </row>
    <row r="10" spans="1:18" s="16" customFormat="1" ht="21.75" customHeight="1" x14ac:dyDescent="0.25">
      <c r="A10" s="288" t="s">
        <v>860</v>
      </c>
      <c r="B10" s="291">
        <v>972</v>
      </c>
      <c r="C10" s="291" t="s">
        <v>17</v>
      </c>
      <c r="D10" s="291" t="s">
        <v>17</v>
      </c>
      <c r="E10" s="291" t="s">
        <v>18</v>
      </c>
      <c r="F10" s="291" t="s">
        <v>19</v>
      </c>
      <c r="G10" s="291"/>
      <c r="H10" s="292">
        <f>H11+H22+H26</f>
        <v>177441262.02999997</v>
      </c>
      <c r="I10" s="292">
        <f>I11+I22+I26</f>
        <v>71510292.299999997</v>
      </c>
      <c r="J10" s="292">
        <f>J11+J22+J26</f>
        <v>71510292.299999997</v>
      </c>
      <c r="K10" s="292">
        <f>K11+K22+K26</f>
        <v>71510292.299999997</v>
      </c>
      <c r="L10" s="292">
        <f>L11+L22+L26</f>
        <v>71443264.629999995</v>
      </c>
      <c r="M10" s="293">
        <f t="shared" ref="M10:M49" si="0">J10-I10</f>
        <v>0</v>
      </c>
      <c r="N10" s="293">
        <f t="shared" ref="N10:N45" si="1">J10/I10*100</f>
        <v>100</v>
      </c>
      <c r="O10" s="293">
        <f t="shared" ref="O10:O49" si="2">L10-K10</f>
        <v>-67027.670000001788</v>
      </c>
      <c r="P10" s="293">
        <f t="shared" ref="P10:P45" si="3">L10/K10*100</f>
        <v>99.906268499478628</v>
      </c>
      <c r="Q10" s="293">
        <f t="shared" ref="Q10:Q49" si="4">L10-H10</f>
        <v>-105997997.39999998</v>
      </c>
      <c r="R10" s="293">
        <f t="shared" ref="R10:R49" si="5">L10/H10*100</f>
        <v>40.263050325871269</v>
      </c>
    </row>
    <row r="11" spans="1:18" s="16" customFormat="1" ht="19.5" customHeight="1" x14ac:dyDescent="0.25">
      <c r="A11" s="316" t="s">
        <v>814</v>
      </c>
      <c r="B11" s="291">
        <v>972</v>
      </c>
      <c r="C11" s="294" t="s">
        <v>144</v>
      </c>
      <c r="D11" s="294" t="s">
        <v>17</v>
      </c>
      <c r="E11" s="291" t="s">
        <v>18</v>
      </c>
      <c r="F11" s="294" t="s">
        <v>19</v>
      </c>
      <c r="G11" s="291"/>
      <c r="H11" s="292">
        <f>H12+H19</f>
        <v>19075205.699999999</v>
      </c>
      <c r="I11" s="292">
        <f>I12+I19</f>
        <v>250000</v>
      </c>
      <c r="J11" s="292">
        <f>J12+J19</f>
        <v>250000</v>
      </c>
      <c r="K11" s="292">
        <f>K12+K19</f>
        <v>250000</v>
      </c>
      <c r="L11" s="292">
        <f>L12+L19</f>
        <v>250000</v>
      </c>
      <c r="M11" s="293">
        <f t="shared" si="0"/>
        <v>0</v>
      </c>
      <c r="N11" s="293">
        <f t="shared" si="1"/>
        <v>100</v>
      </c>
      <c r="O11" s="293">
        <f t="shared" si="2"/>
        <v>0</v>
      </c>
      <c r="P11" s="293">
        <f t="shared" si="3"/>
        <v>100</v>
      </c>
      <c r="Q11" s="293">
        <f t="shared" si="4"/>
        <v>-18825205.699999999</v>
      </c>
      <c r="R11" s="293">
        <f t="shared" si="5"/>
        <v>1.3106018563144513</v>
      </c>
    </row>
    <row r="12" spans="1:18" s="16" customFormat="1" ht="22.5" customHeight="1" x14ac:dyDescent="0.25">
      <c r="A12" s="315" t="s">
        <v>815</v>
      </c>
      <c r="B12" s="295">
        <v>972</v>
      </c>
      <c r="C12" s="294" t="s">
        <v>144</v>
      </c>
      <c r="D12" s="294" t="s">
        <v>21</v>
      </c>
      <c r="E12" s="308" t="s">
        <v>18</v>
      </c>
      <c r="F12" s="294" t="s">
        <v>19</v>
      </c>
      <c r="G12" s="295"/>
      <c r="H12" s="292">
        <f t="shared" ref="H12:L12" si="6">H13</f>
        <v>18955205.559999999</v>
      </c>
      <c r="I12" s="292">
        <f t="shared" si="6"/>
        <v>0</v>
      </c>
      <c r="J12" s="292">
        <f t="shared" si="6"/>
        <v>0</v>
      </c>
      <c r="K12" s="292">
        <f t="shared" si="6"/>
        <v>0</v>
      </c>
      <c r="L12" s="292">
        <f t="shared" si="6"/>
        <v>0</v>
      </c>
      <c r="M12" s="293">
        <f t="shared" si="0"/>
        <v>0</v>
      </c>
      <c r="N12" s="293" t="e">
        <f t="shared" si="1"/>
        <v>#DIV/0!</v>
      </c>
      <c r="O12" s="293">
        <f t="shared" si="2"/>
        <v>0</v>
      </c>
      <c r="P12" s="293" t="e">
        <f t="shared" si="3"/>
        <v>#DIV/0!</v>
      </c>
      <c r="Q12" s="293">
        <f t="shared" si="4"/>
        <v>-18955205.559999999</v>
      </c>
      <c r="R12" s="293">
        <f t="shared" si="5"/>
        <v>0</v>
      </c>
    </row>
    <row r="13" spans="1:18" s="16" customFormat="1" ht="36.75" customHeight="1" x14ac:dyDescent="0.25">
      <c r="A13" s="311" t="s">
        <v>825</v>
      </c>
      <c r="B13" s="312">
        <v>972</v>
      </c>
      <c r="C13" s="305" t="s">
        <v>144</v>
      </c>
      <c r="D13" s="305" t="s">
        <v>21</v>
      </c>
      <c r="E13" s="305" t="s">
        <v>826</v>
      </c>
      <c r="F13" s="305" t="s">
        <v>19</v>
      </c>
      <c r="G13" s="309"/>
      <c r="H13" s="313">
        <f>H14+H15+H16+H17+H18</f>
        <v>18955205.559999999</v>
      </c>
      <c r="I13" s="313">
        <f>I14+I15+I16+I17+I18</f>
        <v>0</v>
      </c>
      <c r="J13" s="313">
        <f>J14+J15+J16+J17+J18</f>
        <v>0</v>
      </c>
      <c r="K13" s="313">
        <f>K14+K15+K16+K17+K18</f>
        <v>0</v>
      </c>
      <c r="L13" s="313">
        <f>L14+L15+L16+L17+L18</f>
        <v>0</v>
      </c>
      <c r="M13" s="314">
        <f t="shared" si="0"/>
        <v>0</v>
      </c>
      <c r="N13" s="314" t="e">
        <f t="shared" si="1"/>
        <v>#DIV/0!</v>
      </c>
      <c r="O13" s="314">
        <f t="shared" si="2"/>
        <v>0</v>
      </c>
      <c r="P13" s="314" t="e">
        <f t="shared" si="3"/>
        <v>#DIV/0!</v>
      </c>
      <c r="Q13" s="314">
        <f t="shared" si="4"/>
        <v>-18955205.559999999</v>
      </c>
      <c r="R13" s="314">
        <f t="shared" si="5"/>
        <v>0</v>
      </c>
    </row>
    <row r="14" spans="1:18" s="16" customFormat="1" ht="33.75" x14ac:dyDescent="0.25">
      <c r="A14" s="289" t="s">
        <v>827</v>
      </c>
      <c r="B14" s="296">
        <v>972</v>
      </c>
      <c r="C14" s="297" t="s">
        <v>144</v>
      </c>
      <c r="D14" s="297" t="s">
        <v>21</v>
      </c>
      <c r="E14" s="297" t="s">
        <v>828</v>
      </c>
      <c r="F14" s="297" t="s">
        <v>481</v>
      </c>
      <c r="G14" s="298"/>
      <c r="H14" s="299">
        <v>906600</v>
      </c>
      <c r="I14" s="299">
        <v>0</v>
      </c>
      <c r="J14" s="299">
        <v>0</v>
      </c>
      <c r="K14" s="299">
        <v>0</v>
      </c>
      <c r="L14" s="299">
        <v>0</v>
      </c>
      <c r="M14" s="300">
        <f t="shared" si="0"/>
        <v>0</v>
      </c>
      <c r="N14" s="300" t="e">
        <f t="shared" si="1"/>
        <v>#DIV/0!</v>
      </c>
      <c r="O14" s="300">
        <f t="shared" si="2"/>
        <v>0</v>
      </c>
      <c r="P14" s="300" t="e">
        <f t="shared" si="3"/>
        <v>#DIV/0!</v>
      </c>
      <c r="Q14" s="300">
        <f t="shared" si="4"/>
        <v>-906600</v>
      </c>
      <c r="R14" s="300">
        <f t="shared" si="5"/>
        <v>0</v>
      </c>
    </row>
    <row r="15" spans="1:18" ht="72" customHeight="1" x14ac:dyDescent="0.25">
      <c r="A15" s="289" t="s">
        <v>829</v>
      </c>
      <c r="B15" s="296">
        <v>972</v>
      </c>
      <c r="C15" s="297" t="s">
        <v>144</v>
      </c>
      <c r="D15" s="297" t="s">
        <v>21</v>
      </c>
      <c r="E15" s="297" t="s">
        <v>830</v>
      </c>
      <c r="F15" s="297" t="s">
        <v>481</v>
      </c>
      <c r="G15" s="298"/>
      <c r="H15" s="299">
        <v>360000</v>
      </c>
      <c r="I15" s="299">
        <v>0</v>
      </c>
      <c r="J15" s="299">
        <v>0</v>
      </c>
      <c r="K15" s="299">
        <v>0</v>
      </c>
      <c r="L15" s="299">
        <v>0</v>
      </c>
      <c r="M15" s="300">
        <f t="shared" si="0"/>
        <v>0</v>
      </c>
      <c r="N15" s="300" t="e">
        <f t="shared" si="1"/>
        <v>#DIV/0!</v>
      </c>
      <c r="O15" s="300">
        <f t="shared" si="2"/>
        <v>0</v>
      </c>
      <c r="P15" s="300" t="e">
        <f t="shared" si="3"/>
        <v>#DIV/0!</v>
      </c>
      <c r="Q15" s="300">
        <f t="shared" si="4"/>
        <v>-360000</v>
      </c>
      <c r="R15" s="300">
        <f t="shared" si="5"/>
        <v>0</v>
      </c>
    </row>
    <row r="16" spans="1:18" ht="33.75" x14ac:dyDescent="0.25">
      <c r="A16" s="289" t="s">
        <v>831</v>
      </c>
      <c r="B16" s="296">
        <v>972</v>
      </c>
      <c r="C16" s="297" t="s">
        <v>144</v>
      </c>
      <c r="D16" s="297" t="s">
        <v>21</v>
      </c>
      <c r="E16" s="297" t="s">
        <v>832</v>
      </c>
      <c r="F16" s="297" t="s">
        <v>479</v>
      </c>
      <c r="G16" s="298"/>
      <c r="H16" s="299">
        <v>11056860.34</v>
      </c>
      <c r="I16" s="299">
        <v>0</v>
      </c>
      <c r="J16" s="299">
        <v>0</v>
      </c>
      <c r="K16" s="299">
        <v>0</v>
      </c>
      <c r="L16" s="299">
        <v>0</v>
      </c>
      <c r="M16" s="300">
        <f t="shared" si="0"/>
        <v>0</v>
      </c>
      <c r="N16" s="300" t="e">
        <f t="shared" si="1"/>
        <v>#DIV/0!</v>
      </c>
      <c r="O16" s="300">
        <f t="shared" si="2"/>
        <v>0</v>
      </c>
      <c r="P16" s="300" t="e">
        <f t="shared" si="3"/>
        <v>#DIV/0!</v>
      </c>
      <c r="Q16" s="300">
        <f t="shared" si="4"/>
        <v>-11056860.34</v>
      </c>
      <c r="R16" s="300">
        <f t="shared" si="5"/>
        <v>0</v>
      </c>
    </row>
    <row r="17" spans="1:18" ht="33.75" x14ac:dyDescent="0.25">
      <c r="A17" s="289" t="s">
        <v>835</v>
      </c>
      <c r="B17" s="296">
        <v>972</v>
      </c>
      <c r="C17" s="297" t="s">
        <v>144</v>
      </c>
      <c r="D17" s="297" t="s">
        <v>21</v>
      </c>
      <c r="E17" s="297" t="s">
        <v>836</v>
      </c>
      <c r="F17" s="297" t="s">
        <v>479</v>
      </c>
      <c r="G17" s="298"/>
      <c r="H17" s="302">
        <v>4747474.75</v>
      </c>
      <c r="I17" s="301">
        <v>0</v>
      </c>
      <c r="J17" s="302">
        <v>0</v>
      </c>
      <c r="K17" s="302">
        <v>0</v>
      </c>
      <c r="L17" s="302">
        <v>0</v>
      </c>
      <c r="M17" s="300">
        <f t="shared" si="0"/>
        <v>0</v>
      </c>
      <c r="N17" s="300" t="e">
        <f t="shared" si="1"/>
        <v>#DIV/0!</v>
      </c>
      <c r="O17" s="300">
        <f t="shared" si="2"/>
        <v>0</v>
      </c>
      <c r="P17" s="300" t="e">
        <f t="shared" si="3"/>
        <v>#DIV/0!</v>
      </c>
      <c r="Q17" s="300">
        <f t="shared" si="4"/>
        <v>-4747474.75</v>
      </c>
      <c r="R17" s="300">
        <f t="shared" si="5"/>
        <v>0</v>
      </c>
    </row>
    <row r="18" spans="1:18" s="16" customFormat="1" ht="22.5" x14ac:dyDescent="0.25">
      <c r="A18" s="290" t="s">
        <v>818</v>
      </c>
      <c r="B18" s="304">
        <v>972</v>
      </c>
      <c r="C18" s="304" t="s">
        <v>144</v>
      </c>
      <c r="D18" s="304" t="s">
        <v>21</v>
      </c>
      <c r="E18" s="304" t="s">
        <v>837</v>
      </c>
      <c r="F18" s="304">
        <v>611</v>
      </c>
      <c r="G18" s="304"/>
      <c r="H18" s="302">
        <v>1884270.47</v>
      </c>
      <c r="I18" s="301">
        <v>0</v>
      </c>
      <c r="J18" s="302">
        <v>0</v>
      </c>
      <c r="K18" s="302">
        <v>0</v>
      </c>
      <c r="L18" s="302">
        <v>0</v>
      </c>
      <c r="M18" s="300">
        <f t="shared" si="0"/>
        <v>0</v>
      </c>
      <c r="N18" s="300" t="e">
        <f t="shared" si="1"/>
        <v>#DIV/0!</v>
      </c>
      <c r="O18" s="300">
        <f t="shared" si="2"/>
        <v>0</v>
      </c>
      <c r="P18" s="300" t="e">
        <f t="shared" si="3"/>
        <v>#DIV/0!</v>
      </c>
      <c r="Q18" s="300">
        <f t="shared" si="4"/>
        <v>-1884270.47</v>
      </c>
      <c r="R18" s="300">
        <f t="shared" si="5"/>
        <v>0</v>
      </c>
    </row>
    <row r="19" spans="1:18" s="16" customFormat="1" ht="17.25" customHeight="1" x14ac:dyDescent="0.25">
      <c r="A19" s="316" t="s">
        <v>838</v>
      </c>
      <c r="B19" s="308">
        <v>972</v>
      </c>
      <c r="C19" s="308" t="s">
        <v>144</v>
      </c>
      <c r="D19" s="308" t="s">
        <v>144</v>
      </c>
      <c r="E19" s="308" t="s">
        <v>18</v>
      </c>
      <c r="F19" s="308" t="s">
        <v>19</v>
      </c>
      <c r="G19" s="291"/>
      <c r="H19" s="303">
        <f t="shared" ref="H19:L20" si="7">H20</f>
        <v>120000.14</v>
      </c>
      <c r="I19" s="292">
        <f t="shared" si="7"/>
        <v>250000</v>
      </c>
      <c r="J19" s="303">
        <f t="shared" si="7"/>
        <v>250000</v>
      </c>
      <c r="K19" s="303">
        <f t="shared" si="7"/>
        <v>250000</v>
      </c>
      <c r="L19" s="303">
        <f t="shared" si="7"/>
        <v>250000</v>
      </c>
      <c r="M19" s="293">
        <f>J19-I19</f>
        <v>0</v>
      </c>
      <c r="N19" s="293">
        <f>J19/I19*100</f>
        <v>100</v>
      </c>
      <c r="O19" s="293">
        <f>L19-K19</f>
        <v>0</v>
      </c>
      <c r="P19" s="293">
        <f>L19/K19*100</f>
        <v>100</v>
      </c>
      <c r="Q19" s="293">
        <f>L19-H19</f>
        <v>129999.86</v>
      </c>
      <c r="R19" s="293">
        <f>L19/H19*100</f>
        <v>208.33309027806135</v>
      </c>
    </row>
    <row r="20" spans="1:18" s="16" customFormat="1" ht="36.75" customHeight="1" x14ac:dyDescent="0.25">
      <c r="A20" s="317" t="s">
        <v>825</v>
      </c>
      <c r="B20" s="318" t="s">
        <v>824</v>
      </c>
      <c r="C20" s="318" t="s">
        <v>144</v>
      </c>
      <c r="D20" s="318" t="s">
        <v>144</v>
      </c>
      <c r="E20" s="318" t="s">
        <v>826</v>
      </c>
      <c r="F20" s="318" t="s">
        <v>19</v>
      </c>
      <c r="G20" s="306"/>
      <c r="H20" s="319">
        <f t="shared" si="7"/>
        <v>120000.14</v>
      </c>
      <c r="I20" s="307">
        <f t="shared" si="7"/>
        <v>250000</v>
      </c>
      <c r="J20" s="319">
        <f t="shared" si="7"/>
        <v>250000</v>
      </c>
      <c r="K20" s="319">
        <f t="shared" si="7"/>
        <v>250000</v>
      </c>
      <c r="L20" s="319">
        <f t="shared" si="7"/>
        <v>250000</v>
      </c>
      <c r="M20" s="314">
        <f>J20-I20</f>
        <v>0</v>
      </c>
      <c r="N20" s="314">
        <f>J20/I20*100</f>
        <v>100</v>
      </c>
      <c r="O20" s="314">
        <f>L20-K20</f>
        <v>0</v>
      </c>
      <c r="P20" s="314">
        <f>L20/K20*100</f>
        <v>100</v>
      </c>
      <c r="Q20" s="314">
        <f>L20-H20</f>
        <v>129999.86</v>
      </c>
      <c r="R20" s="314">
        <f>L20/H20*100</f>
        <v>208.33309027806135</v>
      </c>
    </row>
    <row r="21" spans="1:18" s="16" customFormat="1" ht="33.75" x14ac:dyDescent="0.25">
      <c r="A21" s="290" t="s">
        <v>833</v>
      </c>
      <c r="B21" s="310" t="s">
        <v>824</v>
      </c>
      <c r="C21" s="310" t="s">
        <v>144</v>
      </c>
      <c r="D21" s="310" t="s">
        <v>144</v>
      </c>
      <c r="E21" s="310" t="s">
        <v>834</v>
      </c>
      <c r="F21" s="310" t="s">
        <v>481</v>
      </c>
      <c r="G21" s="304"/>
      <c r="H21" s="302">
        <v>120000.14</v>
      </c>
      <c r="I21" s="301">
        <v>250000</v>
      </c>
      <c r="J21" s="301">
        <v>250000</v>
      </c>
      <c r="K21" s="301">
        <v>250000</v>
      </c>
      <c r="L21" s="301">
        <v>250000</v>
      </c>
      <c r="M21" s="300">
        <f>J21-I21</f>
        <v>0</v>
      </c>
      <c r="N21" s="300">
        <f>J21/I21*100</f>
        <v>100</v>
      </c>
      <c r="O21" s="300">
        <f>L21-K21</f>
        <v>0</v>
      </c>
      <c r="P21" s="300">
        <f>L21/K21*100</f>
        <v>100</v>
      </c>
      <c r="Q21" s="300">
        <f>L21-H21</f>
        <v>129999.86</v>
      </c>
      <c r="R21" s="300">
        <f>L21/H21*100</f>
        <v>208.33309027806135</v>
      </c>
    </row>
    <row r="22" spans="1:18" ht="19.5" customHeight="1" x14ac:dyDescent="0.25">
      <c r="A22" s="316" t="s">
        <v>820</v>
      </c>
      <c r="B22" s="308" t="s">
        <v>824</v>
      </c>
      <c r="C22" s="308" t="s">
        <v>172</v>
      </c>
      <c r="D22" s="308" t="s">
        <v>17</v>
      </c>
      <c r="E22" s="308" t="s">
        <v>18</v>
      </c>
      <c r="F22" s="308" t="s">
        <v>19</v>
      </c>
      <c r="G22" s="291"/>
      <c r="H22" s="303">
        <f t="shared" ref="H22:L23" si="8">H23</f>
        <v>310116</v>
      </c>
      <c r="I22" s="292">
        <f t="shared" si="8"/>
        <v>481568</v>
      </c>
      <c r="J22" s="303">
        <f t="shared" si="8"/>
        <v>481568</v>
      </c>
      <c r="K22" s="303">
        <f t="shared" si="8"/>
        <v>481568</v>
      </c>
      <c r="L22" s="303">
        <f t="shared" si="8"/>
        <v>459164</v>
      </c>
      <c r="M22" s="293">
        <f t="shared" si="0"/>
        <v>0</v>
      </c>
      <c r="N22" s="293">
        <f t="shared" si="1"/>
        <v>100</v>
      </c>
      <c r="O22" s="293">
        <f t="shared" si="2"/>
        <v>-22404</v>
      </c>
      <c r="P22" s="293">
        <f t="shared" si="3"/>
        <v>95.347697521429993</v>
      </c>
      <c r="Q22" s="293">
        <f t="shared" si="4"/>
        <v>149048</v>
      </c>
      <c r="R22" s="293">
        <f t="shared" si="5"/>
        <v>148.06201550387595</v>
      </c>
    </row>
    <row r="23" spans="1:18" ht="18.75" customHeight="1" x14ac:dyDescent="0.25">
      <c r="A23" s="316" t="s">
        <v>742</v>
      </c>
      <c r="B23" s="308" t="s">
        <v>824</v>
      </c>
      <c r="C23" s="308" t="s">
        <v>172</v>
      </c>
      <c r="D23" s="308" t="s">
        <v>21</v>
      </c>
      <c r="E23" s="308" t="s">
        <v>18</v>
      </c>
      <c r="F23" s="308" t="s">
        <v>19</v>
      </c>
      <c r="G23" s="291"/>
      <c r="H23" s="303">
        <f t="shared" si="8"/>
        <v>310116</v>
      </c>
      <c r="I23" s="292">
        <f t="shared" si="8"/>
        <v>481568</v>
      </c>
      <c r="J23" s="303">
        <f t="shared" si="8"/>
        <v>481568</v>
      </c>
      <c r="K23" s="303">
        <f t="shared" si="8"/>
        <v>481568</v>
      </c>
      <c r="L23" s="303">
        <f t="shared" si="8"/>
        <v>459164</v>
      </c>
      <c r="M23" s="293">
        <f t="shared" si="0"/>
        <v>0</v>
      </c>
      <c r="N23" s="293">
        <f t="shared" si="1"/>
        <v>100</v>
      </c>
      <c r="O23" s="293">
        <f t="shared" si="2"/>
        <v>-22404</v>
      </c>
      <c r="P23" s="293">
        <f t="shared" si="3"/>
        <v>95.347697521429993</v>
      </c>
      <c r="Q23" s="293">
        <f t="shared" si="4"/>
        <v>149048</v>
      </c>
      <c r="R23" s="293">
        <f t="shared" si="5"/>
        <v>148.06201550387595</v>
      </c>
    </row>
    <row r="24" spans="1:18" ht="33.75" x14ac:dyDescent="0.25">
      <c r="A24" s="317" t="s">
        <v>825</v>
      </c>
      <c r="B24" s="308" t="s">
        <v>824</v>
      </c>
      <c r="C24" s="318" t="s">
        <v>172</v>
      </c>
      <c r="D24" s="318" t="s">
        <v>21</v>
      </c>
      <c r="E24" s="318" t="s">
        <v>826</v>
      </c>
      <c r="F24" s="318" t="s">
        <v>19</v>
      </c>
      <c r="G24" s="306"/>
      <c r="H24" s="319">
        <f>H25</f>
        <v>310116</v>
      </c>
      <c r="I24" s="307">
        <f>I25</f>
        <v>481568</v>
      </c>
      <c r="J24" s="319">
        <f>J25</f>
        <v>481568</v>
      </c>
      <c r="K24" s="319">
        <f>K25</f>
        <v>481568</v>
      </c>
      <c r="L24" s="319">
        <f>L25</f>
        <v>459164</v>
      </c>
      <c r="M24" s="314">
        <f t="shared" si="0"/>
        <v>0</v>
      </c>
      <c r="N24" s="314">
        <v>100</v>
      </c>
      <c r="O24" s="314">
        <f t="shared" si="2"/>
        <v>-22404</v>
      </c>
      <c r="P24" s="314">
        <f t="shared" si="3"/>
        <v>95.347697521429993</v>
      </c>
      <c r="Q24" s="314">
        <f t="shared" si="4"/>
        <v>149048</v>
      </c>
      <c r="R24" s="314">
        <f t="shared" si="5"/>
        <v>148.06201550387595</v>
      </c>
    </row>
    <row r="25" spans="1:18" s="16" customFormat="1" ht="78.75" x14ac:dyDescent="0.25">
      <c r="A25" s="290" t="s">
        <v>821</v>
      </c>
      <c r="B25" s="310" t="s">
        <v>824</v>
      </c>
      <c r="C25" s="310" t="s">
        <v>172</v>
      </c>
      <c r="D25" s="310" t="s">
        <v>21</v>
      </c>
      <c r="E25" s="310" t="s">
        <v>840</v>
      </c>
      <c r="F25" s="310" t="s">
        <v>841</v>
      </c>
      <c r="G25" s="304"/>
      <c r="H25" s="302">
        <v>310116</v>
      </c>
      <c r="I25" s="301">
        <v>481568</v>
      </c>
      <c r="J25" s="301">
        <v>481568</v>
      </c>
      <c r="K25" s="301">
        <v>481568</v>
      </c>
      <c r="L25" s="302">
        <v>459164</v>
      </c>
      <c r="M25" s="300">
        <f t="shared" si="0"/>
        <v>0</v>
      </c>
      <c r="N25" s="300">
        <f t="shared" si="1"/>
        <v>100</v>
      </c>
      <c r="O25" s="300">
        <f t="shared" si="2"/>
        <v>-22404</v>
      </c>
      <c r="P25" s="300">
        <f t="shared" si="3"/>
        <v>95.347697521429993</v>
      </c>
      <c r="Q25" s="300">
        <f t="shared" si="4"/>
        <v>149048</v>
      </c>
      <c r="R25" s="300">
        <f t="shared" si="5"/>
        <v>148.06201550387595</v>
      </c>
    </row>
    <row r="26" spans="1:18" ht="27" customHeight="1" x14ac:dyDescent="0.25">
      <c r="A26" s="316" t="s">
        <v>839</v>
      </c>
      <c r="B26" s="308" t="s">
        <v>824</v>
      </c>
      <c r="C26" s="308" t="s">
        <v>234</v>
      </c>
      <c r="D26" s="308" t="s">
        <v>17</v>
      </c>
      <c r="E26" s="308" t="s">
        <v>18</v>
      </c>
      <c r="F26" s="308" t="s">
        <v>19</v>
      </c>
      <c r="G26" s="291"/>
      <c r="H26" s="303">
        <f>H27+H37+H43</f>
        <v>158055940.32999998</v>
      </c>
      <c r="I26" s="292">
        <f>I27+I37+I43</f>
        <v>70778724.299999997</v>
      </c>
      <c r="J26" s="303">
        <f>J27+J37+J43</f>
        <v>70778724.299999997</v>
      </c>
      <c r="K26" s="303">
        <f>K27+K37+K43</f>
        <v>70778724.299999997</v>
      </c>
      <c r="L26" s="303">
        <f>L27+L37+L43</f>
        <v>70734100.629999995</v>
      </c>
      <c r="M26" s="293">
        <f t="shared" si="0"/>
        <v>0</v>
      </c>
      <c r="N26" s="293">
        <f t="shared" si="1"/>
        <v>100</v>
      </c>
      <c r="O26" s="293">
        <f t="shared" si="2"/>
        <v>-44623.670000001788</v>
      </c>
      <c r="P26" s="293">
        <f t="shared" si="3"/>
        <v>99.936953271705121</v>
      </c>
      <c r="Q26" s="293">
        <f t="shared" si="4"/>
        <v>-87321839.699999988</v>
      </c>
      <c r="R26" s="293">
        <f t="shared" si="5"/>
        <v>44.752573349863667</v>
      </c>
    </row>
    <row r="27" spans="1:18" ht="18" customHeight="1" x14ac:dyDescent="0.25">
      <c r="A27" s="316" t="s">
        <v>842</v>
      </c>
      <c r="B27" s="308" t="s">
        <v>824</v>
      </c>
      <c r="C27" s="308" t="s">
        <v>234</v>
      </c>
      <c r="D27" s="308" t="s">
        <v>16</v>
      </c>
      <c r="E27" s="308" t="s">
        <v>18</v>
      </c>
      <c r="F27" s="308" t="s">
        <v>19</v>
      </c>
      <c r="G27" s="291"/>
      <c r="H27" s="303">
        <f>H28</f>
        <v>138092915.76999998</v>
      </c>
      <c r="I27" s="292">
        <f>I28</f>
        <v>22420078.82</v>
      </c>
      <c r="J27" s="303">
        <f>J28</f>
        <v>22420078.82</v>
      </c>
      <c r="K27" s="303">
        <f>K28</f>
        <v>22420078.82</v>
      </c>
      <c r="L27" s="303">
        <f>L28</f>
        <v>22420078.82</v>
      </c>
      <c r="M27" s="293">
        <f t="shared" si="0"/>
        <v>0</v>
      </c>
      <c r="N27" s="293">
        <f t="shared" si="1"/>
        <v>100</v>
      </c>
      <c r="O27" s="293">
        <f t="shared" si="2"/>
        <v>0</v>
      </c>
      <c r="P27" s="293">
        <f t="shared" si="3"/>
        <v>100</v>
      </c>
      <c r="Q27" s="293">
        <f t="shared" si="4"/>
        <v>-115672836.94999999</v>
      </c>
      <c r="R27" s="293">
        <f t="shared" si="5"/>
        <v>16.235502520159439</v>
      </c>
    </row>
    <row r="28" spans="1:18" ht="38.25" customHeight="1" x14ac:dyDescent="0.25">
      <c r="A28" s="317" t="s">
        <v>843</v>
      </c>
      <c r="B28" s="318" t="s">
        <v>824</v>
      </c>
      <c r="C28" s="318" t="s">
        <v>234</v>
      </c>
      <c r="D28" s="318" t="s">
        <v>16</v>
      </c>
      <c r="E28" s="318" t="s">
        <v>826</v>
      </c>
      <c r="F28" s="318" t="s">
        <v>19</v>
      </c>
      <c r="G28" s="306"/>
      <c r="H28" s="319">
        <f>H29+H30+H31+H32+H33+H34+H35+H36</f>
        <v>138092915.76999998</v>
      </c>
      <c r="I28" s="307">
        <f>I29+I30+I31+I32+I34+I35+I36</f>
        <v>22420078.82</v>
      </c>
      <c r="J28" s="319">
        <f>J29+J30+J31+J32+J34+J35+J36</f>
        <v>22420078.82</v>
      </c>
      <c r="K28" s="319">
        <f>K29+K30+K31+K32+K34+K35+K36</f>
        <v>22420078.82</v>
      </c>
      <c r="L28" s="319">
        <f>L29+L30+L31+L32+L34+L35+L36</f>
        <v>22420078.82</v>
      </c>
      <c r="M28" s="314">
        <f t="shared" si="0"/>
        <v>0</v>
      </c>
      <c r="N28" s="314">
        <f t="shared" si="1"/>
        <v>100</v>
      </c>
      <c r="O28" s="314">
        <f t="shared" si="2"/>
        <v>0</v>
      </c>
      <c r="P28" s="314">
        <f t="shared" si="3"/>
        <v>100</v>
      </c>
      <c r="Q28" s="314">
        <f t="shared" si="4"/>
        <v>-115672836.94999999</v>
      </c>
      <c r="R28" s="314">
        <f t="shared" si="5"/>
        <v>16.235502520159439</v>
      </c>
    </row>
    <row r="29" spans="1:18" ht="33.75" x14ac:dyDescent="0.25">
      <c r="A29" s="290" t="s">
        <v>827</v>
      </c>
      <c r="B29" s="310" t="s">
        <v>824</v>
      </c>
      <c r="C29" s="310" t="s">
        <v>234</v>
      </c>
      <c r="D29" s="310" t="s">
        <v>16</v>
      </c>
      <c r="E29" s="310" t="s">
        <v>828</v>
      </c>
      <c r="F29" s="310" t="s">
        <v>481</v>
      </c>
      <c r="G29" s="304"/>
      <c r="H29" s="302">
        <v>190000</v>
      </c>
      <c r="I29" s="301">
        <v>183200</v>
      </c>
      <c r="J29" s="301">
        <v>183200</v>
      </c>
      <c r="K29" s="301">
        <v>183200</v>
      </c>
      <c r="L29" s="301">
        <v>183200</v>
      </c>
      <c r="M29" s="300">
        <f t="shared" si="0"/>
        <v>0</v>
      </c>
      <c r="N29" s="300">
        <f t="shared" si="1"/>
        <v>100</v>
      </c>
      <c r="O29" s="300">
        <f t="shared" si="2"/>
        <v>0</v>
      </c>
      <c r="P29" s="300">
        <f t="shared" si="3"/>
        <v>100</v>
      </c>
      <c r="Q29" s="300">
        <f t="shared" si="4"/>
        <v>-6800</v>
      </c>
      <c r="R29" s="300">
        <f t="shared" si="5"/>
        <v>96.421052631578945</v>
      </c>
    </row>
    <row r="30" spans="1:18" ht="67.5" x14ac:dyDescent="0.25">
      <c r="A30" s="290" t="s">
        <v>829</v>
      </c>
      <c r="B30" s="310" t="s">
        <v>824</v>
      </c>
      <c r="C30" s="310" t="s">
        <v>234</v>
      </c>
      <c r="D30" s="310" t="s">
        <v>16</v>
      </c>
      <c r="E30" s="310" t="s">
        <v>830</v>
      </c>
      <c r="F30" s="310" t="s">
        <v>481</v>
      </c>
      <c r="G30" s="304"/>
      <c r="H30" s="302">
        <v>360000</v>
      </c>
      <c r="I30" s="301">
        <v>0</v>
      </c>
      <c r="J30" s="302">
        <v>0</v>
      </c>
      <c r="K30" s="302">
        <v>0</v>
      </c>
      <c r="L30" s="302">
        <v>0</v>
      </c>
      <c r="M30" s="300">
        <f t="shared" si="0"/>
        <v>0</v>
      </c>
      <c r="N30" s="300" t="e">
        <f t="shared" si="1"/>
        <v>#DIV/0!</v>
      </c>
      <c r="O30" s="300">
        <f t="shared" si="2"/>
        <v>0</v>
      </c>
      <c r="P30" s="300" t="e">
        <f t="shared" si="3"/>
        <v>#DIV/0!</v>
      </c>
      <c r="Q30" s="300">
        <f t="shared" si="4"/>
        <v>-360000</v>
      </c>
      <c r="R30" s="300">
        <f t="shared" si="5"/>
        <v>0</v>
      </c>
    </row>
    <row r="31" spans="1:18" ht="33.75" x14ac:dyDescent="0.25">
      <c r="A31" s="320" t="s">
        <v>844</v>
      </c>
      <c r="B31" s="321" t="s">
        <v>824</v>
      </c>
      <c r="C31" s="321" t="s">
        <v>234</v>
      </c>
      <c r="D31" s="321" t="s">
        <v>16</v>
      </c>
      <c r="E31" s="321" t="s">
        <v>845</v>
      </c>
      <c r="F31" s="321" t="s">
        <v>479</v>
      </c>
      <c r="G31" s="304"/>
      <c r="H31" s="302">
        <v>10917517.560000001</v>
      </c>
      <c r="I31" s="301">
        <v>12550470.08</v>
      </c>
      <c r="J31" s="301">
        <v>12550470.08</v>
      </c>
      <c r="K31" s="301">
        <v>12550470.08</v>
      </c>
      <c r="L31" s="301">
        <v>12550470.08</v>
      </c>
      <c r="M31" s="300">
        <f t="shared" si="0"/>
        <v>0</v>
      </c>
      <c r="N31" s="300">
        <f t="shared" si="1"/>
        <v>100</v>
      </c>
      <c r="O31" s="300">
        <f t="shared" si="2"/>
        <v>0</v>
      </c>
      <c r="P31" s="300">
        <f t="shared" si="3"/>
        <v>100</v>
      </c>
      <c r="Q31" s="300">
        <f t="shared" si="4"/>
        <v>1632952.5199999996</v>
      </c>
      <c r="R31" s="300">
        <f t="shared" si="5"/>
        <v>114.95717786599099</v>
      </c>
    </row>
    <row r="32" spans="1:18" ht="22.5" x14ac:dyDescent="0.25">
      <c r="A32" s="320" t="s">
        <v>818</v>
      </c>
      <c r="B32" s="321" t="s">
        <v>824</v>
      </c>
      <c r="C32" s="321" t="s">
        <v>234</v>
      </c>
      <c r="D32" s="321" t="s">
        <v>16</v>
      </c>
      <c r="E32" s="321" t="s">
        <v>837</v>
      </c>
      <c r="F32" s="321" t="s">
        <v>479</v>
      </c>
      <c r="G32" s="304" t="s">
        <v>580</v>
      </c>
      <c r="H32" s="302">
        <v>1652810</v>
      </c>
      <c r="I32" s="301">
        <v>4202017.1399999997</v>
      </c>
      <c r="J32" s="301">
        <v>4202017.1399999997</v>
      </c>
      <c r="K32" s="301">
        <v>4202017.1399999997</v>
      </c>
      <c r="L32" s="301">
        <v>4202017.1399999997</v>
      </c>
      <c r="M32" s="300">
        <f t="shared" si="0"/>
        <v>0</v>
      </c>
      <c r="N32" s="300">
        <f t="shared" si="1"/>
        <v>100</v>
      </c>
      <c r="O32" s="300">
        <f t="shared" si="2"/>
        <v>0</v>
      </c>
      <c r="P32" s="300">
        <f t="shared" si="3"/>
        <v>100</v>
      </c>
      <c r="Q32" s="300">
        <f t="shared" si="4"/>
        <v>2549207.1399999997</v>
      </c>
      <c r="R32" s="300">
        <f t="shared" si="5"/>
        <v>254.23473599506292</v>
      </c>
    </row>
    <row r="33" spans="1:18" ht="22.5" x14ac:dyDescent="0.25">
      <c r="A33" s="320" t="s">
        <v>846</v>
      </c>
      <c r="B33" s="321" t="s">
        <v>824</v>
      </c>
      <c r="C33" s="321" t="s">
        <v>234</v>
      </c>
      <c r="D33" s="321" t="s">
        <v>16</v>
      </c>
      <c r="E33" s="321" t="s">
        <v>847</v>
      </c>
      <c r="F33" s="321" t="s">
        <v>696</v>
      </c>
      <c r="G33" s="304"/>
      <c r="H33" s="302">
        <v>4278485.75</v>
      </c>
      <c r="I33" s="301">
        <v>0</v>
      </c>
      <c r="J33" s="301">
        <v>0</v>
      </c>
      <c r="K33" s="301">
        <v>0</v>
      </c>
      <c r="L33" s="301">
        <v>0</v>
      </c>
      <c r="M33" s="300">
        <f t="shared" si="0"/>
        <v>0</v>
      </c>
      <c r="N33" s="300" t="e">
        <f t="shared" si="1"/>
        <v>#DIV/0!</v>
      </c>
      <c r="O33" s="300">
        <f t="shared" si="2"/>
        <v>0</v>
      </c>
      <c r="P33" s="300" t="e">
        <f t="shared" si="3"/>
        <v>#DIV/0!</v>
      </c>
      <c r="Q33" s="300">
        <f t="shared" si="4"/>
        <v>-4278485.75</v>
      </c>
      <c r="R33" s="300">
        <f t="shared" si="5"/>
        <v>0</v>
      </c>
    </row>
    <row r="34" spans="1:18" ht="33.75" x14ac:dyDescent="0.25">
      <c r="A34" s="290" t="s">
        <v>848</v>
      </c>
      <c r="B34" s="310" t="s">
        <v>824</v>
      </c>
      <c r="C34" s="310" t="s">
        <v>234</v>
      </c>
      <c r="D34" s="310" t="s">
        <v>16</v>
      </c>
      <c r="E34" s="310" t="s">
        <v>866</v>
      </c>
      <c r="F34" s="310" t="s">
        <v>481</v>
      </c>
      <c r="G34" s="304"/>
      <c r="H34" s="302">
        <v>8166492.3600000003</v>
      </c>
      <c r="I34" s="301">
        <v>5484391.5999999996</v>
      </c>
      <c r="J34" s="301">
        <v>5484391.5999999996</v>
      </c>
      <c r="K34" s="301">
        <v>5484391.5999999996</v>
      </c>
      <c r="L34" s="301">
        <v>5484391.5999999996</v>
      </c>
      <c r="M34" s="300">
        <f t="shared" si="0"/>
        <v>0</v>
      </c>
      <c r="N34" s="300">
        <f>J34/I34*100</f>
        <v>100</v>
      </c>
      <c r="O34" s="300">
        <f t="shared" si="2"/>
        <v>0</v>
      </c>
      <c r="P34" s="300">
        <v>100</v>
      </c>
      <c r="Q34" s="300">
        <f t="shared" si="4"/>
        <v>-2682100.7600000007</v>
      </c>
      <c r="R34" s="300">
        <f t="shared" si="5"/>
        <v>67.157248892595547</v>
      </c>
    </row>
    <row r="35" spans="1:18" ht="56.25" x14ac:dyDescent="0.25">
      <c r="A35" s="290" t="s">
        <v>849</v>
      </c>
      <c r="B35" s="310" t="s">
        <v>824</v>
      </c>
      <c r="C35" s="310" t="s">
        <v>234</v>
      </c>
      <c r="D35" s="310" t="s">
        <v>16</v>
      </c>
      <c r="E35" s="310" t="s">
        <v>850</v>
      </c>
      <c r="F35" s="310" t="s">
        <v>481</v>
      </c>
      <c r="G35" s="304"/>
      <c r="H35" s="302">
        <v>3100000</v>
      </c>
      <c r="I35" s="301">
        <v>0</v>
      </c>
      <c r="J35" s="302">
        <v>0</v>
      </c>
      <c r="K35" s="302">
        <v>0</v>
      </c>
      <c r="L35" s="302">
        <v>0</v>
      </c>
      <c r="M35" s="300">
        <f t="shared" si="0"/>
        <v>0</v>
      </c>
      <c r="N35" s="300" t="e">
        <f>J35/I35*100</f>
        <v>#DIV/0!</v>
      </c>
      <c r="O35" s="300">
        <f t="shared" si="2"/>
        <v>0</v>
      </c>
      <c r="P35" s="300">
        <v>100</v>
      </c>
      <c r="Q35" s="300">
        <f t="shared" si="4"/>
        <v>-3100000</v>
      </c>
      <c r="R35" s="300">
        <f t="shared" si="5"/>
        <v>0</v>
      </c>
    </row>
    <row r="36" spans="1:18" s="16" customFormat="1" ht="22.5" x14ac:dyDescent="0.25">
      <c r="A36" s="290" t="s">
        <v>851</v>
      </c>
      <c r="B36" s="310" t="s">
        <v>824</v>
      </c>
      <c r="C36" s="310" t="s">
        <v>234</v>
      </c>
      <c r="D36" s="310" t="s">
        <v>16</v>
      </c>
      <c r="E36" s="310" t="s">
        <v>852</v>
      </c>
      <c r="F36" s="310" t="s">
        <v>481</v>
      </c>
      <c r="G36" s="304"/>
      <c r="H36" s="302">
        <v>109427610.09999999</v>
      </c>
      <c r="I36" s="301">
        <v>0</v>
      </c>
      <c r="J36" s="302">
        <v>0</v>
      </c>
      <c r="K36" s="302">
        <v>0</v>
      </c>
      <c r="L36" s="302">
        <v>0</v>
      </c>
      <c r="M36" s="300">
        <f t="shared" si="0"/>
        <v>0</v>
      </c>
      <c r="N36" s="300" t="e">
        <f t="shared" si="1"/>
        <v>#DIV/0!</v>
      </c>
      <c r="O36" s="300">
        <f t="shared" si="2"/>
        <v>0</v>
      </c>
      <c r="P36" s="300" t="e">
        <f t="shared" si="3"/>
        <v>#DIV/0!</v>
      </c>
      <c r="Q36" s="300">
        <f t="shared" si="4"/>
        <v>-109427610.09999999</v>
      </c>
      <c r="R36" s="300">
        <f t="shared" si="5"/>
        <v>0</v>
      </c>
    </row>
    <row r="37" spans="1:18" x14ac:dyDescent="0.25">
      <c r="A37" s="316" t="s">
        <v>853</v>
      </c>
      <c r="B37" s="308" t="s">
        <v>824</v>
      </c>
      <c r="C37" s="308" t="s">
        <v>234</v>
      </c>
      <c r="D37" s="308" t="s">
        <v>21</v>
      </c>
      <c r="E37" s="308" t="s">
        <v>18</v>
      </c>
      <c r="F37" s="308">
        <v>600</v>
      </c>
      <c r="G37" s="291"/>
      <c r="H37" s="303">
        <f>H38</f>
        <v>10136761.34</v>
      </c>
      <c r="I37" s="292">
        <f>I38</f>
        <v>37242493.479999997</v>
      </c>
      <c r="J37" s="303">
        <f>J38</f>
        <v>37310763.479999997</v>
      </c>
      <c r="K37" s="303">
        <f>K38</f>
        <v>37310763.479999997</v>
      </c>
      <c r="L37" s="303">
        <f>L38</f>
        <v>37310763.479999997</v>
      </c>
      <c r="M37" s="293">
        <f t="shared" si="0"/>
        <v>68270</v>
      </c>
      <c r="N37" s="293">
        <f t="shared" si="1"/>
        <v>100.18331210834918</v>
      </c>
      <c r="O37" s="293">
        <f t="shared" si="2"/>
        <v>0</v>
      </c>
      <c r="P37" s="293">
        <f t="shared" si="3"/>
        <v>100</v>
      </c>
      <c r="Q37" s="293">
        <f t="shared" si="4"/>
        <v>27174002.139999997</v>
      </c>
      <c r="R37" s="293">
        <f t="shared" si="5"/>
        <v>368.07380807882367</v>
      </c>
    </row>
    <row r="38" spans="1:18" ht="33.75" x14ac:dyDescent="0.25">
      <c r="A38" s="317" t="s">
        <v>825</v>
      </c>
      <c r="B38" s="318" t="s">
        <v>824</v>
      </c>
      <c r="C38" s="318" t="s">
        <v>234</v>
      </c>
      <c r="D38" s="318" t="s">
        <v>21</v>
      </c>
      <c r="E38" s="318" t="s">
        <v>826</v>
      </c>
      <c r="F38" s="318" t="s">
        <v>19</v>
      </c>
      <c r="G38" s="306"/>
      <c r="H38" s="307">
        <f>H40+H41+H42</f>
        <v>10136761.34</v>
      </c>
      <c r="I38" s="307">
        <f>I39+I40+I41+I42</f>
        <v>37242493.479999997</v>
      </c>
      <c r="J38" s="307">
        <f>J39+J40+J41+J42</f>
        <v>37310763.479999997</v>
      </c>
      <c r="K38" s="307">
        <f>K39+K40+K41+K42</f>
        <v>37310763.479999997</v>
      </c>
      <c r="L38" s="307">
        <f>L39+L40+L41+L42</f>
        <v>37310763.479999997</v>
      </c>
      <c r="M38" s="314">
        <f t="shared" si="0"/>
        <v>68270</v>
      </c>
      <c r="N38" s="314">
        <f t="shared" si="1"/>
        <v>100.18331210834918</v>
      </c>
      <c r="O38" s="314">
        <f t="shared" si="2"/>
        <v>0</v>
      </c>
      <c r="P38" s="314">
        <f t="shared" si="3"/>
        <v>100</v>
      </c>
      <c r="Q38" s="314">
        <f t="shared" si="4"/>
        <v>27174002.139999997</v>
      </c>
      <c r="R38" s="314">
        <f t="shared" si="5"/>
        <v>368.07380807882367</v>
      </c>
    </row>
    <row r="39" spans="1:18" ht="33.75" x14ac:dyDescent="0.25">
      <c r="A39" s="290" t="s">
        <v>827</v>
      </c>
      <c r="B39" s="310" t="s">
        <v>824</v>
      </c>
      <c r="C39" s="310" t="s">
        <v>234</v>
      </c>
      <c r="D39" s="310" t="s">
        <v>21</v>
      </c>
      <c r="E39" s="310" t="s">
        <v>828</v>
      </c>
      <c r="F39" s="310" t="s">
        <v>481</v>
      </c>
      <c r="G39" s="304"/>
      <c r="H39" s="301">
        <v>0</v>
      </c>
      <c r="I39" s="301">
        <v>2061730.5</v>
      </c>
      <c r="J39" s="301">
        <v>2061730.5</v>
      </c>
      <c r="K39" s="301">
        <v>2061730.5</v>
      </c>
      <c r="L39" s="301">
        <v>2061730.5</v>
      </c>
      <c r="M39" s="300">
        <f>J39-I39</f>
        <v>0</v>
      </c>
      <c r="N39" s="300">
        <f>J39/I39*100</f>
        <v>100</v>
      </c>
      <c r="O39" s="300">
        <f>L39-K39</f>
        <v>0</v>
      </c>
      <c r="P39" s="300">
        <f>L39/K39*100</f>
        <v>100</v>
      </c>
      <c r="Q39" s="300">
        <f>L39-H39</f>
        <v>2061730.5</v>
      </c>
      <c r="R39" s="300" t="e">
        <f>L39/H39*100</f>
        <v>#DIV/0!</v>
      </c>
    </row>
    <row r="40" spans="1:18" ht="45" x14ac:dyDescent="0.25">
      <c r="A40" s="290" t="s">
        <v>854</v>
      </c>
      <c r="B40" s="310" t="s">
        <v>824</v>
      </c>
      <c r="C40" s="310" t="s">
        <v>234</v>
      </c>
      <c r="D40" s="310" t="s">
        <v>21</v>
      </c>
      <c r="E40" s="310" t="s">
        <v>836</v>
      </c>
      <c r="F40" s="310" t="s">
        <v>479</v>
      </c>
      <c r="G40" s="304"/>
      <c r="H40" s="302">
        <v>1041080.88</v>
      </c>
      <c r="I40" s="301">
        <v>8603154.6199999992</v>
      </c>
      <c r="J40" s="301">
        <v>8603154.6199999992</v>
      </c>
      <c r="K40" s="301">
        <v>8603154.6199999992</v>
      </c>
      <c r="L40" s="301">
        <v>8603154.6199999992</v>
      </c>
      <c r="M40" s="300">
        <f t="shared" si="0"/>
        <v>0</v>
      </c>
      <c r="N40" s="300">
        <f>J40/I40*100</f>
        <v>100</v>
      </c>
      <c r="O40" s="300">
        <f t="shared" si="2"/>
        <v>0</v>
      </c>
      <c r="P40" s="300">
        <f t="shared" si="3"/>
        <v>100</v>
      </c>
      <c r="Q40" s="300">
        <f t="shared" si="4"/>
        <v>7562073.7399999993</v>
      </c>
      <c r="R40" s="300">
        <f t="shared" si="5"/>
        <v>826.36755561200971</v>
      </c>
    </row>
    <row r="41" spans="1:18" ht="22.5" x14ac:dyDescent="0.25">
      <c r="A41" s="290" t="s">
        <v>818</v>
      </c>
      <c r="B41" s="310" t="s">
        <v>824</v>
      </c>
      <c r="C41" s="310" t="s">
        <v>234</v>
      </c>
      <c r="D41" s="310" t="s">
        <v>21</v>
      </c>
      <c r="E41" s="310" t="s">
        <v>837</v>
      </c>
      <c r="F41" s="310" t="s">
        <v>479</v>
      </c>
      <c r="G41" s="304"/>
      <c r="H41" s="302">
        <v>981398.23</v>
      </c>
      <c r="I41" s="301">
        <v>3011000</v>
      </c>
      <c r="J41" s="302">
        <v>3079270</v>
      </c>
      <c r="K41" s="302">
        <v>3079270</v>
      </c>
      <c r="L41" s="302">
        <v>3079270</v>
      </c>
      <c r="M41" s="300">
        <f t="shared" si="0"/>
        <v>68270</v>
      </c>
      <c r="N41" s="300">
        <f t="shared" si="1"/>
        <v>102.26735303885752</v>
      </c>
      <c r="O41" s="300">
        <f t="shared" si="2"/>
        <v>0</v>
      </c>
      <c r="P41" s="300">
        <f t="shared" si="3"/>
        <v>100</v>
      </c>
      <c r="Q41" s="300">
        <f t="shared" si="4"/>
        <v>2097871.77</v>
      </c>
      <c r="R41" s="300">
        <f t="shared" si="5"/>
        <v>313.7635575315843</v>
      </c>
    </row>
    <row r="42" spans="1:18" ht="22.5" x14ac:dyDescent="0.25">
      <c r="A42" s="320" t="s">
        <v>846</v>
      </c>
      <c r="B42" s="321" t="s">
        <v>824</v>
      </c>
      <c r="C42" s="321" t="s">
        <v>234</v>
      </c>
      <c r="D42" s="321" t="s">
        <v>21</v>
      </c>
      <c r="E42" s="321" t="s">
        <v>847</v>
      </c>
      <c r="F42" s="321" t="s">
        <v>479</v>
      </c>
      <c r="G42" s="322"/>
      <c r="H42" s="324">
        <v>8114282.2300000004</v>
      </c>
      <c r="I42" s="323">
        <v>23566608.359999999</v>
      </c>
      <c r="J42" s="323">
        <v>23566608.359999999</v>
      </c>
      <c r="K42" s="323">
        <v>23566608.359999999</v>
      </c>
      <c r="L42" s="323">
        <v>23566608.359999999</v>
      </c>
      <c r="M42" s="300">
        <f t="shared" si="0"/>
        <v>0</v>
      </c>
      <c r="N42" s="300">
        <f t="shared" si="1"/>
        <v>100</v>
      </c>
      <c r="O42" s="300">
        <f t="shared" si="2"/>
        <v>0</v>
      </c>
      <c r="P42" s="300">
        <f t="shared" si="3"/>
        <v>100</v>
      </c>
      <c r="Q42" s="300">
        <f t="shared" si="4"/>
        <v>15452326.129999999</v>
      </c>
      <c r="R42" s="300">
        <f t="shared" si="5"/>
        <v>290.43367844502495</v>
      </c>
    </row>
    <row r="43" spans="1:18" ht="25.5" x14ac:dyDescent="0.25">
      <c r="A43" s="332" t="s">
        <v>855</v>
      </c>
      <c r="B43" s="325" t="s">
        <v>824</v>
      </c>
      <c r="C43" s="325" t="s">
        <v>234</v>
      </c>
      <c r="D43" s="325" t="s">
        <v>142</v>
      </c>
      <c r="E43" s="325" t="s">
        <v>18</v>
      </c>
      <c r="F43" s="325" t="s">
        <v>19</v>
      </c>
      <c r="G43" s="326"/>
      <c r="H43" s="327">
        <f>H44</f>
        <v>9826263.2200000007</v>
      </c>
      <c r="I43" s="327">
        <f>I44</f>
        <v>11116152</v>
      </c>
      <c r="J43" s="327">
        <f>J44</f>
        <v>11047882</v>
      </c>
      <c r="K43" s="327">
        <f>K44</f>
        <v>11047882</v>
      </c>
      <c r="L43" s="327">
        <f>L44</f>
        <v>11003258.33</v>
      </c>
      <c r="M43" s="293">
        <f t="shared" si="0"/>
        <v>-68270</v>
      </c>
      <c r="N43" s="293">
        <f t="shared" si="1"/>
        <v>99.385848628194367</v>
      </c>
      <c r="O43" s="293">
        <f t="shared" si="2"/>
        <v>-44623.669999999925</v>
      </c>
      <c r="P43" s="293">
        <f t="shared" si="3"/>
        <v>99.596088462928918</v>
      </c>
      <c r="Q43" s="293">
        <f t="shared" si="4"/>
        <v>1176995.1099999994</v>
      </c>
      <c r="R43" s="293">
        <f t="shared" si="5"/>
        <v>111.97805395243626</v>
      </c>
    </row>
    <row r="44" spans="1:18" ht="33.75" x14ac:dyDescent="0.25">
      <c r="A44" s="328" t="s">
        <v>825</v>
      </c>
      <c r="B44" s="329" t="s">
        <v>824</v>
      </c>
      <c r="C44" s="329" t="s">
        <v>234</v>
      </c>
      <c r="D44" s="329" t="s">
        <v>142</v>
      </c>
      <c r="E44" s="329" t="s">
        <v>826</v>
      </c>
      <c r="F44" s="329" t="s">
        <v>19</v>
      </c>
      <c r="G44" s="330"/>
      <c r="H44" s="331">
        <f>H45+H46+H47+H48+H49</f>
        <v>9826263.2200000007</v>
      </c>
      <c r="I44" s="331">
        <f>I45+I46+I47+I48+I49</f>
        <v>11116152</v>
      </c>
      <c r="J44" s="331">
        <f>J45+J46+J47+J48+J49</f>
        <v>11047882</v>
      </c>
      <c r="K44" s="331">
        <f>K45+K46+K47+K48+K49</f>
        <v>11047882</v>
      </c>
      <c r="L44" s="331">
        <f>L45+L46+L47+L48+L49</f>
        <v>11003258.33</v>
      </c>
      <c r="M44" s="314">
        <v>0</v>
      </c>
      <c r="N44" s="314">
        <f>J44/I44*100</f>
        <v>99.385848628194367</v>
      </c>
      <c r="O44" s="314">
        <v>0</v>
      </c>
      <c r="P44" s="314">
        <v>100</v>
      </c>
      <c r="Q44" s="314">
        <f>L44-H44</f>
        <v>1176995.1099999994</v>
      </c>
      <c r="R44" s="300">
        <f>L44/H44*100</f>
        <v>111.97805395243626</v>
      </c>
    </row>
    <row r="45" spans="1:18" s="16" customFormat="1" ht="33.75" x14ac:dyDescent="0.25">
      <c r="A45" s="290" t="s">
        <v>856</v>
      </c>
      <c r="B45" s="310" t="s">
        <v>824</v>
      </c>
      <c r="C45" s="310" t="s">
        <v>234</v>
      </c>
      <c r="D45" s="310" t="s">
        <v>142</v>
      </c>
      <c r="E45" s="310" t="s">
        <v>857</v>
      </c>
      <c r="F45" s="310" t="s">
        <v>39</v>
      </c>
      <c r="G45" s="304"/>
      <c r="H45" s="301">
        <v>2484017.1</v>
      </c>
      <c r="I45" s="301">
        <v>2347331</v>
      </c>
      <c r="J45" s="301">
        <v>2347331</v>
      </c>
      <c r="K45" s="301">
        <v>2347331</v>
      </c>
      <c r="L45" s="301">
        <v>2347331</v>
      </c>
      <c r="M45" s="300">
        <f t="shared" si="0"/>
        <v>0</v>
      </c>
      <c r="N45" s="300">
        <f t="shared" si="1"/>
        <v>100</v>
      </c>
      <c r="O45" s="300">
        <f t="shared" si="2"/>
        <v>0</v>
      </c>
      <c r="P45" s="300">
        <f t="shared" si="3"/>
        <v>100</v>
      </c>
      <c r="Q45" s="300">
        <f t="shared" si="4"/>
        <v>-136686.10000000009</v>
      </c>
      <c r="R45" s="293">
        <f t="shared" si="5"/>
        <v>94.497376849780949</v>
      </c>
    </row>
    <row r="46" spans="1:18" s="16" customFormat="1" ht="56.25" x14ac:dyDescent="0.25">
      <c r="A46" s="290" t="s">
        <v>9</v>
      </c>
      <c r="B46" s="310" t="s">
        <v>824</v>
      </c>
      <c r="C46" s="310" t="s">
        <v>234</v>
      </c>
      <c r="D46" s="310" t="s">
        <v>142</v>
      </c>
      <c r="E46" s="310" t="s">
        <v>858</v>
      </c>
      <c r="F46" s="310" t="s">
        <v>39</v>
      </c>
      <c r="G46" s="304"/>
      <c r="H46" s="302">
        <v>5564715</v>
      </c>
      <c r="I46" s="301">
        <v>5548529</v>
      </c>
      <c r="J46" s="302">
        <v>5545029</v>
      </c>
      <c r="K46" s="302">
        <v>5545029</v>
      </c>
      <c r="L46" s="302">
        <v>5545029</v>
      </c>
      <c r="M46" s="300">
        <v>0</v>
      </c>
      <c r="N46" s="300">
        <v>100</v>
      </c>
      <c r="O46" s="300">
        <f t="shared" si="2"/>
        <v>0</v>
      </c>
      <c r="P46" s="300">
        <v>100</v>
      </c>
      <c r="Q46" s="300">
        <f t="shared" si="4"/>
        <v>-19686</v>
      </c>
      <c r="R46" s="293">
        <f t="shared" si="5"/>
        <v>99.646235251940126</v>
      </c>
    </row>
    <row r="47" spans="1:18" ht="22.5" x14ac:dyDescent="0.25">
      <c r="A47" s="320" t="s">
        <v>819</v>
      </c>
      <c r="B47" s="310" t="s">
        <v>824</v>
      </c>
      <c r="C47" s="310" t="s">
        <v>234</v>
      </c>
      <c r="D47" s="310" t="s">
        <v>142</v>
      </c>
      <c r="E47" s="310" t="s">
        <v>858</v>
      </c>
      <c r="F47" s="310" t="s">
        <v>32</v>
      </c>
      <c r="G47" s="304"/>
      <c r="H47" s="302">
        <v>1642494.73</v>
      </c>
      <c r="I47" s="301">
        <v>2971022</v>
      </c>
      <c r="J47" s="302">
        <v>2993402</v>
      </c>
      <c r="K47" s="302">
        <v>2993402</v>
      </c>
      <c r="L47" s="302">
        <v>2949747.16</v>
      </c>
      <c r="M47" s="300">
        <v>0</v>
      </c>
      <c r="N47" s="300">
        <v>100</v>
      </c>
      <c r="O47" s="300">
        <f t="shared" si="2"/>
        <v>-43654.839999999851</v>
      </c>
      <c r="P47" s="300">
        <v>0</v>
      </c>
      <c r="Q47" s="300">
        <f t="shared" si="4"/>
        <v>1307252.4300000002</v>
      </c>
      <c r="R47" s="300">
        <f t="shared" si="5"/>
        <v>179.58944440570596</v>
      </c>
    </row>
    <row r="48" spans="1:18" ht="15.75" customHeight="1" x14ac:dyDescent="0.25">
      <c r="A48" s="320" t="s">
        <v>12</v>
      </c>
      <c r="B48" s="321" t="s">
        <v>824</v>
      </c>
      <c r="C48" s="321" t="s">
        <v>234</v>
      </c>
      <c r="D48" s="321" t="s">
        <v>142</v>
      </c>
      <c r="E48" s="321" t="s">
        <v>858</v>
      </c>
      <c r="F48" s="321" t="s">
        <v>801</v>
      </c>
      <c r="G48" s="322"/>
      <c r="H48" s="324">
        <v>32168</v>
      </c>
      <c r="I48" s="323">
        <v>50000</v>
      </c>
      <c r="J48" s="324">
        <v>31120</v>
      </c>
      <c r="K48" s="324">
        <v>31120</v>
      </c>
      <c r="L48" s="324">
        <v>31120</v>
      </c>
      <c r="M48" s="300">
        <v>0</v>
      </c>
      <c r="N48" s="300">
        <v>100</v>
      </c>
      <c r="O48" s="300">
        <f t="shared" si="2"/>
        <v>0</v>
      </c>
      <c r="P48" s="300">
        <v>100</v>
      </c>
      <c r="Q48" s="300">
        <f t="shared" si="4"/>
        <v>-1048</v>
      </c>
      <c r="R48" s="300">
        <f t="shared" si="5"/>
        <v>96.74210395424025</v>
      </c>
    </row>
    <row r="49" spans="1:18" ht="28.5" customHeight="1" x14ac:dyDescent="0.25">
      <c r="A49" s="320" t="s">
        <v>818</v>
      </c>
      <c r="B49" s="321" t="s">
        <v>824</v>
      </c>
      <c r="C49" s="321" t="s">
        <v>234</v>
      </c>
      <c r="D49" s="321" t="s">
        <v>142</v>
      </c>
      <c r="E49" s="321" t="s">
        <v>859</v>
      </c>
      <c r="F49" s="321" t="s">
        <v>32</v>
      </c>
      <c r="G49" s="322"/>
      <c r="H49" s="324">
        <v>102868.39</v>
      </c>
      <c r="I49" s="323">
        <v>199270</v>
      </c>
      <c r="J49" s="324">
        <v>131000</v>
      </c>
      <c r="K49" s="324">
        <v>131000</v>
      </c>
      <c r="L49" s="324">
        <v>130031.17</v>
      </c>
      <c r="M49" s="300">
        <f t="shared" si="0"/>
        <v>-68270</v>
      </c>
      <c r="N49" s="300">
        <v>100</v>
      </c>
      <c r="O49" s="300">
        <f t="shared" si="2"/>
        <v>-968.83000000000175</v>
      </c>
      <c r="P49" s="300">
        <v>100</v>
      </c>
      <c r="Q49" s="300">
        <f t="shared" si="4"/>
        <v>27162.78</v>
      </c>
      <c r="R49" s="300">
        <f t="shared" si="5"/>
        <v>126.40537097936499</v>
      </c>
    </row>
    <row r="50" spans="1:18" x14ac:dyDescent="0.25">
      <c r="A50" s="273"/>
      <c r="B50" s="274"/>
      <c r="C50" s="275"/>
      <c r="D50" s="275"/>
      <c r="E50" s="275"/>
      <c r="F50" s="275"/>
      <c r="G50" s="276"/>
      <c r="H50" s="277"/>
      <c r="I50" s="277"/>
      <c r="J50" s="277"/>
      <c r="K50" s="277"/>
      <c r="L50" s="277"/>
      <c r="M50" s="277"/>
      <c r="N50" s="274"/>
      <c r="O50" s="274"/>
      <c r="P50" s="274"/>
      <c r="Q50" s="274"/>
      <c r="R50" s="274"/>
    </row>
    <row r="51" spans="1:18" x14ac:dyDescent="0.25">
      <c r="A51" s="273"/>
      <c r="B51" s="274"/>
      <c r="C51" s="275"/>
      <c r="D51" s="275"/>
      <c r="E51" s="275"/>
      <c r="F51" s="275"/>
      <c r="G51" s="276"/>
      <c r="H51" s="277"/>
      <c r="I51" s="277"/>
      <c r="J51" s="277"/>
      <c r="K51" s="277"/>
      <c r="L51" s="277"/>
      <c r="M51" s="274"/>
      <c r="N51" s="274"/>
      <c r="O51" s="274"/>
      <c r="P51" s="274"/>
      <c r="Q51" s="274"/>
      <c r="R51" s="274"/>
    </row>
    <row r="52" spans="1:18" x14ac:dyDescent="0.25">
      <c r="A52" s="333" t="s">
        <v>822</v>
      </c>
      <c r="B52" s="274"/>
      <c r="C52" s="275"/>
      <c r="D52" s="275"/>
      <c r="E52" s="275"/>
      <c r="F52" s="275"/>
      <c r="G52" s="276"/>
      <c r="H52" s="277"/>
      <c r="I52" s="276"/>
      <c r="J52" s="274"/>
      <c r="K52" s="274"/>
      <c r="L52" s="274"/>
      <c r="M52" s="274"/>
      <c r="N52" s="274"/>
      <c r="O52" s="274"/>
      <c r="P52" s="274"/>
      <c r="Q52" s="274" t="s">
        <v>823</v>
      </c>
      <c r="R52" s="274"/>
    </row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/>
  <pageMargins left="0.31496062992125984" right="0.11811023622047245" top="0.35433070866141736" bottom="0.3937007874015748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376" t="s">
        <v>813</v>
      </c>
      <c r="R1" s="376"/>
    </row>
    <row r="2" spans="1:18" x14ac:dyDescent="0.2">
      <c r="A2" s="377" t="s">
        <v>0</v>
      </c>
      <c r="B2" s="378"/>
      <c r="C2" s="378"/>
      <c r="D2" s="378"/>
      <c r="E2" s="378"/>
      <c r="F2" s="378"/>
      <c r="G2" s="378"/>
      <c r="H2" s="379"/>
      <c r="I2" s="378"/>
      <c r="J2" s="378"/>
      <c r="K2" s="378"/>
      <c r="L2" s="378"/>
      <c r="M2" s="378"/>
      <c r="N2" s="378"/>
      <c r="O2" s="378"/>
      <c r="P2" s="378"/>
      <c r="Q2" s="378"/>
      <c r="R2" s="378"/>
    </row>
    <row r="3" spans="1:18" x14ac:dyDescent="0.2">
      <c r="A3" s="380" t="s">
        <v>778</v>
      </c>
      <c r="B3" s="381"/>
      <c r="C3" s="381"/>
      <c r="D3" s="381"/>
      <c r="E3" s="381"/>
      <c r="F3" s="381"/>
      <c r="G3" s="382"/>
      <c r="H3" s="383"/>
      <c r="I3" s="382"/>
      <c r="J3" s="382"/>
      <c r="K3" s="382"/>
      <c r="L3" s="382"/>
      <c r="M3" s="382"/>
      <c r="N3" s="382"/>
      <c r="O3" s="382"/>
      <c r="P3" s="382"/>
      <c r="Q3" s="382"/>
      <c r="R3" s="382"/>
    </row>
    <row r="4" spans="1:18" ht="15.6" customHeight="1" x14ac:dyDescent="0.3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384" t="s">
        <v>1</v>
      </c>
      <c r="B5" s="394" t="s">
        <v>2</v>
      </c>
      <c r="C5" s="395"/>
      <c r="D5" s="395"/>
      <c r="E5" s="395"/>
      <c r="F5" s="395"/>
      <c r="G5" s="396"/>
      <c r="H5" s="373" t="s">
        <v>666</v>
      </c>
      <c r="I5" s="369" t="s">
        <v>3</v>
      </c>
      <c r="J5" s="369"/>
      <c r="K5" s="370" t="s">
        <v>8</v>
      </c>
      <c r="L5" s="371" t="s">
        <v>6</v>
      </c>
      <c r="M5" s="390" t="s">
        <v>44</v>
      </c>
      <c r="N5" s="391"/>
      <c r="O5" s="370" t="s">
        <v>202</v>
      </c>
      <c r="P5" s="370"/>
      <c r="Q5" s="370"/>
      <c r="R5" s="370"/>
    </row>
    <row r="6" spans="1:18" s="2" customFormat="1" ht="36.6" customHeight="1" x14ac:dyDescent="0.25">
      <c r="A6" s="385"/>
      <c r="B6" s="397"/>
      <c r="C6" s="398"/>
      <c r="D6" s="398"/>
      <c r="E6" s="398"/>
      <c r="F6" s="398"/>
      <c r="G6" s="399"/>
      <c r="H6" s="374"/>
      <c r="I6" s="387" t="s">
        <v>201</v>
      </c>
      <c r="J6" s="370" t="s">
        <v>145</v>
      </c>
      <c r="K6" s="370"/>
      <c r="L6" s="372"/>
      <c r="M6" s="392"/>
      <c r="N6" s="393"/>
      <c r="O6" s="390" t="s">
        <v>7</v>
      </c>
      <c r="P6" s="391"/>
      <c r="Q6" s="390" t="s">
        <v>203</v>
      </c>
      <c r="R6" s="391"/>
    </row>
    <row r="7" spans="1:18" s="2" customFormat="1" ht="52.15" customHeight="1" x14ac:dyDescent="0.25">
      <c r="A7" s="385"/>
      <c r="B7" s="397"/>
      <c r="C7" s="398"/>
      <c r="D7" s="398"/>
      <c r="E7" s="398"/>
      <c r="F7" s="398"/>
      <c r="G7" s="399"/>
      <c r="H7" s="374"/>
      <c r="I7" s="388"/>
      <c r="J7" s="370"/>
      <c r="K7" s="370"/>
      <c r="L7" s="372"/>
      <c r="M7" s="373" t="s">
        <v>4</v>
      </c>
      <c r="N7" s="373" t="s">
        <v>5</v>
      </c>
      <c r="O7" s="392"/>
      <c r="P7" s="393"/>
      <c r="Q7" s="392"/>
      <c r="R7" s="393"/>
    </row>
    <row r="8" spans="1:18" s="2" customFormat="1" ht="52.15" customHeight="1" x14ac:dyDescent="0.25">
      <c r="A8" s="386"/>
      <c r="B8" s="400"/>
      <c r="C8" s="401"/>
      <c r="D8" s="401"/>
      <c r="E8" s="401"/>
      <c r="F8" s="401"/>
      <c r="G8" s="402"/>
      <c r="H8" s="375"/>
      <c r="I8" s="389"/>
      <c r="J8" s="370"/>
      <c r="K8" s="370"/>
      <c r="L8" s="372"/>
      <c r="M8" s="375"/>
      <c r="N8" s="375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366">
        <v>2</v>
      </c>
      <c r="C9" s="367"/>
      <c r="D9" s="367"/>
      <c r="E9" s="367"/>
      <c r="F9" s="367"/>
      <c r="G9" s="368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81.599999999999994" hidden="1" x14ac:dyDescent="0.3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0.45" hidden="1" x14ac:dyDescent="0.3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0.45" hidden="1" x14ac:dyDescent="0.3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0.45" hidden="1" x14ac:dyDescent="0.3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t="13.9" hidden="1" x14ac:dyDescent="0.3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81.599999999999994" hidden="1" x14ac:dyDescent="0.3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0.45" hidden="1" x14ac:dyDescent="0.3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0.45" hidden="1" x14ac:dyDescent="0.3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t="13.9" hidden="1" x14ac:dyDescent="0.3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1.6" hidden="1" x14ac:dyDescent="0.3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30.6" hidden="1" x14ac:dyDescent="0.3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1.6" hidden="1" x14ac:dyDescent="0.3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1.6" hidden="1" x14ac:dyDescent="0.3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30.6" hidden="1" x14ac:dyDescent="0.3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71.45" hidden="1" x14ac:dyDescent="0.3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0.45" hidden="1" x14ac:dyDescent="0.3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0.45" hidden="1" x14ac:dyDescent="0.3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t="13.9" hidden="1" x14ac:dyDescent="0.3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51" hidden="1" x14ac:dyDescent="0.3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t="13.9" hidden="1" x14ac:dyDescent="0.3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0.6" hidden="1" x14ac:dyDescent="0.3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40.9" hidden="1" x14ac:dyDescent="0.3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1.6" hidden="1" x14ac:dyDescent="0.3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30.6" hidden="1" x14ac:dyDescent="0.3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1.6" hidden="1" x14ac:dyDescent="0.3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1.6" hidden="1" x14ac:dyDescent="0.3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30.6" hidden="1" x14ac:dyDescent="0.3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81.599999999999994" hidden="1" x14ac:dyDescent="0.3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0.45" hidden="1" x14ac:dyDescent="0.3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t="13.9" hidden="1" x14ac:dyDescent="0.3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0.6" hidden="1" x14ac:dyDescent="0.3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61.15" hidden="1" x14ac:dyDescent="0.3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0.45" hidden="1" x14ac:dyDescent="0.3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t="13.9" hidden="1" x14ac:dyDescent="0.3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0.6" hidden="1" x14ac:dyDescent="0.3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40.9" hidden="1" x14ac:dyDescent="0.3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0.45" hidden="1" x14ac:dyDescent="0.3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t="13.9" hidden="1" x14ac:dyDescent="0.3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20.45" hidden="1" x14ac:dyDescent="0.3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1.6" hidden="1" x14ac:dyDescent="0.3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30.6" hidden="1" x14ac:dyDescent="0.3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t="13.9" hidden="1" x14ac:dyDescent="0.3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40.9" hidden="1" x14ac:dyDescent="0.3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0.45" hidden="1" x14ac:dyDescent="0.3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t="13.9" hidden="1" x14ac:dyDescent="0.3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40.9" hidden="1" x14ac:dyDescent="0.3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61.15" hidden="1" x14ac:dyDescent="0.3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0.45" hidden="1" x14ac:dyDescent="0.3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t="13.9" hidden="1" x14ac:dyDescent="0.3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40.9" hidden="1" x14ac:dyDescent="0.3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51" hidden="1" x14ac:dyDescent="0.3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0.45" hidden="1" x14ac:dyDescent="0.3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t="13.9" hidden="1" x14ac:dyDescent="0.3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40.9" hidden="1" x14ac:dyDescent="0.3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61.15" hidden="1" x14ac:dyDescent="0.3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0.45" hidden="1" x14ac:dyDescent="0.3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t="13.9" hidden="1" x14ac:dyDescent="0.3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40.9" hidden="1" x14ac:dyDescent="0.3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9" hidden="1" x14ac:dyDescent="0.3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51" hidden="1" x14ac:dyDescent="0.3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0.45" hidden="1" x14ac:dyDescent="0.3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t="13.9" hidden="1" x14ac:dyDescent="0.3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40.9" hidden="1" x14ac:dyDescent="0.3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61.15" hidden="1" x14ac:dyDescent="0.3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0.45" hidden="1" x14ac:dyDescent="0.3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t="13.9" hidden="1" x14ac:dyDescent="0.3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40.9" hidden="1" x14ac:dyDescent="0.3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51" hidden="1" x14ac:dyDescent="0.3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0.45" hidden="1" x14ac:dyDescent="0.3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t="13.9" hidden="1" x14ac:dyDescent="0.3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40.9" hidden="1" x14ac:dyDescent="0.3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32.6" hidden="1" x14ac:dyDescent="0.3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0.45" hidden="1" x14ac:dyDescent="0.3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t="13.9" hidden="1" x14ac:dyDescent="0.3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40.9" hidden="1" x14ac:dyDescent="0.3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81.599999999999994" hidden="1" x14ac:dyDescent="0.3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0.45" hidden="1" x14ac:dyDescent="0.3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t="13.9" hidden="1" x14ac:dyDescent="0.3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40.9" hidden="1" x14ac:dyDescent="0.3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51" hidden="1" x14ac:dyDescent="0.3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t="13.9" hidden="1" x14ac:dyDescent="0.3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40.9" hidden="1" x14ac:dyDescent="0.3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61.15" hidden="1" x14ac:dyDescent="0.3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0.45" hidden="1" x14ac:dyDescent="0.3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t="13.9" hidden="1" x14ac:dyDescent="0.3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t="13.9" hidden="1" x14ac:dyDescent="0.3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9" hidden="1" x14ac:dyDescent="0.3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9" hidden="1" x14ac:dyDescent="0.3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71.45" hidden="1" x14ac:dyDescent="0.3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0.45" hidden="1" x14ac:dyDescent="0.3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t="13.9" hidden="1" x14ac:dyDescent="0.3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40.9" hidden="1" x14ac:dyDescent="0.3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61.15" hidden="1" x14ac:dyDescent="0.3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0.45" hidden="1" x14ac:dyDescent="0.3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t="13.9" hidden="1" x14ac:dyDescent="0.3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40.9" hidden="1" x14ac:dyDescent="0.3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40.9" hidden="1" x14ac:dyDescent="0.3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0.45" hidden="1" x14ac:dyDescent="0.3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t="13.9" hidden="1" x14ac:dyDescent="0.3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40.9" hidden="1" x14ac:dyDescent="0.3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40.9" hidden="1" x14ac:dyDescent="0.3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0.45" hidden="1" x14ac:dyDescent="0.3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0.45" hidden="1" x14ac:dyDescent="0.3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t="13.9" hidden="1" x14ac:dyDescent="0.3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9" hidden="1" x14ac:dyDescent="0.3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0.45" hidden="1" x14ac:dyDescent="0.3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30.6" hidden="1" x14ac:dyDescent="0.3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1.6" hidden="1" x14ac:dyDescent="0.3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9" hidden="1" x14ac:dyDescent="0.3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0.45" hidden="1" x14ac:dyDescent="0.3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30.6" hidden="1" x14ac:dyDescent="0.3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1.6" hidden="1" x14ac:dyDescent="0.3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1.6" hidden="1" x14ac:dyDescent="0.3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9" hidden="1" x14ac:dyDescent="0.3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9" hidden="1" x14ac:dyDescent="0.3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13.9" hidden="1" x14ac:dyDescent="0.3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9" hidden="1" x14ac:dyDescent="0.3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9" hidden="1" x14ac:dyDescent="0.3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1.6" hidden="1" x14ac:dyDescent="0.3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1.6" hidden="1" x14ac:dyDescent="0.3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1.6" hidden="1" x14ac:dyDescent="0.3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12.15" hidden="1" x14ac:dyDescent="0.3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t="13.9" hidden="1" x14ac:dyDescent="0.3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t="13.9" hidden="1" x14ac:dyDescent="0.3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0.45" hidden="1" x14ac:dyDescent="0.3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13.9" hidden="1" x14ac:dyDescent="0.3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13.9" hidden="1" x14ac:dyDescent="0.3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0.45" hidden="1" x14ac:dyDescent="0.3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13.9" hidden="1" x14ac:dyDescent="0.3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1.6" hidden="1" x14ac:dyDescent="0.3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40.9" hidden="1" x14ac:dyDescent="0.3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0.45" hidden="1" x14ac:dyDescent="0.3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20.45" hidden="1" x14ac:dyDescent="0.3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21.6" hidden="1" x14ac:dyDescent="0.3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1.6" hidden="1" x14ac:dyDescent="0.3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71.45" hidden="1" x14ac:dyDescent="0.3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0.45" hidden="1" x14ac:dyDescent="0.3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t="13.9" hidden="1" x14ac:dyDescent="0.3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40.9" hidden="1" x14ac:dyDescent="0.3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71.45" hidden="1" x14ac:dyDescent="0.3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0.45" hidden="1" x14ac:dyDescent="0.3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t="13.9" hidden="1" x14ac:dyDescent="0.3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t="13.9" hidden="1" x14ac:dyDescent="0.3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40.9" hidden="1" x14ac:dyDescent="0.3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0.45" hidden="1" x14ac:dyDescent="0.3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t="13.9" hidden="1" x14ac:dyDescent="0.3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40.9" hidden="1" x14ac:dyDescent="0.3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  <mergeCell ref="B9:G9"/>
    <mergeCell ref="I5:J5"/>
    <mergeCell ref="K5:K8"/>
    <mergeCell ref="L5:L8"/>
    <mergeCell ref="H5:H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2023 год</vt:lpstr>
      <vt:lpstr>Лист1</vt:lpstr>
      <vt:lpstr>Лист2</vt:lpstr>
      <vt:lpstr>Лист3</vt:lpstr>
      <vt:lpstr>'2023 год'!Область_печати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2025-03-19T08:24:51Z</dcterms:modified>
</cp:coreProperties>
</file>