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825" windowWidth="15120" windowHeight="7290"/>
  </bookViews>
  <sheets>
    <sheet name="2024 год" sheetId="6" r:id="rId1"/>
    <sheet name="Лист1" sheetId="5" r:id="rId2"/>
    <sheet name="Лист2" sheetId="4" r:id="rId3"/>
    <sheet name="Лист3" sheetId="3" r:id="rId4"/>
  </sheets>
  <definedNames>
    <definedName name="_xlnm._FilterDatabase" localSheetId="0" hidden="1">'2024 год'!$A$5:$R$63</definedName>
    <definedName name="_xlnm._FilterDatabase" localSheetId="1" hidden="1">Лист1!$M$1:$R$1411</definedName>
    <definedName name="_xlnm.Print_Area" localSheetId="0">'2024 год'!$A$1:$R$66</definedName>
    <definedName name="_xlnm.Print_Area" localSheetId="1">Лист1!$A$1:$R$1411</definedName>
  </definedNames>
  <calcPr calcId="145621"/>
</workbook>
</file>

<file path=xl/calcChain.xml><?xml version="1.0" encoding="utf-8"?>
<calcChain xmlns="http://schemas.openxmlformats.org/spreadsheetml/2006/main">
  <c r="R46" i="6" l="1"/>
  <c r="Q46" i="6"/>
  <c r="P46" i="6"/>
  <c r="O46" i="6"/>
  <c r="N46" i="6"/>
  <c r="M46" i="6"/>
  <c r="H45" i="6"/>
  <c r="H22" i="6" l="1"/>
  <c r="O43" i="6"/>
  <c r="P43" i="6"/>
  <c r="Q43" i="6"/>
  <c r="R43" i="6"/>
  <c r="M43" i="6"/>
  <c r="N43" i="6"/>
  <c r="L52" i="6" l="1"/>
  <c r="K52" i="6"/>
  <c r="J52" i="6"/>
  <c r="I52" i="6"/>
  <c r="H52" i="6"/>
  <c r="H51" i="6" s="1"/>
  <c r="R57" i="6"/>
  <c r="Q57" i="6"/>
  <c r="P57" i="6"/>
  <c r="O57" i="6"/>
  <c r="N57" i="6"/>
  <c r="M57" i="6"/>
  <c r="L22" i="6"/>
  <c r="K22" i="6"/>
  <c r="J22" i="6"/>
  <c r="I22" i="6"/>
  <c r="L45" i="6"/>
  <c r="K45" i="6"/>
  <c r="J45" i="6"/>
  <c r="I45" i="6"/>
  <c r="R31" i="6"/>
  <c r="Q31" i="6"/>
  <c r="P31" i="6"/>
  <c r="O31" i="6"/>
  <c r="N31" i="6"/>
  <c r="M31" i="6"/>
  <c r="R41" i="6"/>
  <c r="Q41" i="6"/>
  <c r="P41" i="6"/>
  <c r="O41" i="6"/>
  <c r="N41" i="6"/>
  <c r="M41" i="6"/>
  <c r="L13" i="6"/>
  <c r="K13" i="6"/>
  <c r="J13" i="6"/>
  <c r="I13" i="6"/>
  <c r="H13" i="6"/>
  <c r="R18" i="6"/>
  <c r="Q18" i="6"/>
  <c r="P18" i="6"/>
  <c r="O18" i="6"/>
  <c r="N18" i="6"/>
  <c r="M18" i="6"/>
  <c r="M17" i="6"/>
  <c r="H61" i="6"/>
  <c r="H60" i="6" s="1"/>
  <c r="H59" i="6" s="1"/>
  <c r="H12" i="6"/>
  <c r="H11" i="6" s="1"/>
  <c r="H21" i="6" l="1"/>
  <c r="H20" i="6" s="1"/>
  <c r="H10" i="6" s="1"/>
  <c r="P63" i="6"/>
  <c r="P62" i="6"/>
  <c r="N39" i="6"/>
  <c r="N35" i="6"/>
  <c r="N34" i="6"/>
  <c r="N33" i="6"/>
  <c r="L51" i="6"/>
  <c r="K51" i="6"/>
  <c r="J51" i="6"/>
  <c r="I51" i="6"/>
  <c r="R45" i="6"/>
  <c r="I21" i="6"/>
  <c r="I20" i="6" l="1"/>
  <c r="K21" i="6"/>
  <c r="K20" i="6" s="1"/>
  <c r="N45" i="6"/>
  <c r="Q45" i="6"/>
  <c r="J21" i="6"/>
  <c r="J20" i="6" s="1"/>
  <c r="L21" i="6"/>
  <c r="L20" i="6" s="1"/>
  <c r="N32" i="6" l="1"/>
  <c r="N27" i="6"/>
  <c r="N26" i="6"/>
  <c r="L12" i="6"/>
  <c r="L11" i="6" s="1"/>
  <c r="K12" i="6"/>
  <c r="K11" i="6" s="1"/>
  <c r="J12" i="6"/>
  <c r="J11" i="6" s="1"/>
  <c r="I12" i="6"/>
  <c r="I11" i="6" s="1"/>
  <c r="N17" i="6" l="1"/>
  <c r="O17" i="6" l="1"/>
  <c r="P17" i="6"/>
  <c r="Q17" i="6"/>
  <c r="R17" i="6"/>
  <c r="M22" i="6"/>
  <c r="O22" i="6"/>
  <c r="P22" i="6"/>
  <c r="Q22" i="6"/>
  <c r="R22" i="6"/>
  <c r="M26" i="6"/>
  <c r="O26" i="6"/>
  <c r="P26" i="6"/>
  <c r="Q26" i="6"/>
  <c r="R26" i="6"/>
  <c r="M27" i="6"/>
  <c r="O27" i="6"/>
  <c r="P27" i="6"/>
  <c r="Q27" i="6"/>
  <c r="R27" i="6"/>
  <c r="M32" i="6"/>
  <c r="O32" i="6"/>
  <c r="P32" i="6"/>
  <c r="Q32" i="6"/>
  <c r="R32" i="6"/>
  <c r="M35" i="6"/>
  <c r="O35" i="6"/>
  <c r="Q35" i="6"/>
  <c r="R35" i="6"/>
  <c r="M39" i="6"/>
  <c r="O39" i="6"/>
  <c r="P39" i="6"/>
  <c r="Q39" i="6"/>
  <c r="R39" i="6"/>
  <c r="M51" i="6"/>
  <c r="O51" i="6"/>
  <c r="Q51" i="6"/>
  <c r="R51" i="6"/>
  <c r="M54" i="6"/>
  <c r="O54" i="6"/>
  <c r="Q54" i="6"/>
  <c r="R54" i="6"/>
  <c r="M63" i="6"/>
  <c r="O63" i="6"/>
  <c r="Q63" i="6"/>
  <c r="R63" i="6"/>
  <c r="L10" i="5"/>
  <c r="L61" i="6"/>
  <c r="K61" i="6"/>
  <c r="K60" i="6" s="1"/>
  <c r="K59" i="6" s="1"/>
  <c r="K10" i="6" s="1"/>
  <c r="L60" i="6" l="1"/>
  <c r="O60" i="6" s="1"/>
  <c r="P61" i="6"/>
  <c r="O13" i="6"/>
  <c r="P14" i="6"/>
  <c r="O14" i="6"/>
  <c r="P15" i="6"/>
  <c r="O15" i="6"/>
  <c r="P16" i="6"/>
  <c r="O16" i="6"/>
  <c r="P19" i="6"/>
  <c r="O19" i="6"/>
  <c r="P20" i="6"/>
  <c r="O20" i="6"/>
  <c r="P21" i="6"/>
  <c r="O21" i="6"/>
  <c r="P23" i="6"/>
  <c r="O23" i="6"/>
  <c r="P24" i="6"/>
  <c r="O24" i="6"/>
  <c r="P25" i="6"/>
  <c r="O25" i="6"/>
  <c r="P28" i="6"/>
  <c r="O28" i="6"/>
  <c r="P29" i="6"/>
  <c r="O29" i="6"/>
  <c r="P30" i="6"/>
  <c r="O30" i="6"/>
  <c r="O33" i="6"/>
  <c r="O34" i="6"/>
  <c r="P36" i="6"/>
  <c r="O36" i="6"/>
  <c r="P37" i="6"/>
  <c r="O37" i="6"/>
  <c r="P38" i="6"/>
  <c r="O38" i="6"/>
  <c r="P40" i="6"/>
  <c r="O40" i="6"/>
  <c r="P42" i="6"/>
  <c r="O42" i="6"/>
  <c r="P44" i="6"/>
  <c r="O44" i="6"/>
  <c r="O50" i="6"/>
  <c r="O52" i="6"/>
  <c r="O53" i="6"/>
  <c r="O55" i="6"/>
  <c r="O56" i="6"/>
  <c r="O58" i="6"/>
  <c r="O61" i="6"/>
  <c r="O62" i="6"/>
  <c r="P60" i="6" l="1"/>
  <c r="L59" i="6"/>
  <c r="O12" i="6"/>
  <c r="P13" i="6"/>
  <c r="P12" i="6"/>
  <c r="H579" i="5"/>
  <c r="P59" i="6" l="1"/>
  <c r="L10" i="6"/>
  <c r="O59" i="6"/>
  <c r="R59" i="6"/>
  <c r="Q59" i="6"/>
  <c r="Q44" i="6"/>
  <c r="R44" i="6"/>
  <c r="R38" i="6"/>
  <c r="Q38" i="6"/>
  <c r="N38" i="6"/>
  <c r="M38" i="6"/>
  <c r="N44" i="6"/>
  <c r="M44" i="6"/>
  <c r="P11" i="6" l="1"/>
  <c r="O11" i="6"/>
  <c r="I61" i="6"/>
  <c r="I60" i="6" s="1"/>
  <c r="I59" i="6" s="1"/>
  <c r="I10" i="6" s="1"/>
  <c r="N16" i="6" l="1"/>
  <c r="M16" i="6"/>
  <c r="N21" i="6"/>
  <c r="M21" i="6"/>
  <c r="N25" i="6"/>
  <c r="M25" i="6"/>
  <c r="N30" i="6"/>
  <c r="M30" i="6"/>
  <c r="M34" i="6"/>
  <c r="Q16" i="6"/>
  <c r="R16" i="6"/>
  <c r="Q25" i="6"/>
  <c r="R25" i="6"/>
  <c r="Q34" i="6"/>
  <c r="R34" i="6"/>
  <c r="Q58" i="6"/>
  <c r="R58" i="6"/>
  <c r="M58" i="6"/>
  <c r="M62" i="6"/>
  <c r="R21" i="6"/>
  <c r="Q21" i="6"/>
  <c r="R30" i="6"/>
  <c r="Q30" i="6"/>
  <c r="Q37" i="6"/>
  <c r="R37" i="6"/>
  <c r="Q62" i="6"/>
  <c r="R62" i="6"/>
  <c r="J61" i="6"/>
  <c r="R929" i="5"/>
  <c r="Q929" i="5"/>
  <c r="O929" i="5"/>
  <c r="M929" i="5"/>
  <c r="R925" i="5"/>
  <c r="Q925" i="5"/>
  <c r="P925" i="5"/>
  <c r="O925" i="5"/>
  <c r="M925" i="5"/>
  <c r="R923" i="5"/>
  <c r="Q923" i="5"/>
  <c r="O923" i="5"/>
  <c r="M923" i="5"/>
  <c r="R918" i="5"/>
  <c r="Q918" i="5"/>
  <c r="O918" i="5"/>
  <c r="M918" i="5"/>
  <c r="Q914" i="5"/>
  <c r="P914" i="5"/>
  <c r="O914" i="5"/>
  <c r="M914" i="5"/>
  <c r="R908" i="5"/>
  <c r="Q908" i="5"/>
  <c r="O908" i="5"/>
  <c r="M908" i="5"/>
  <c r="Q907" i="5"/>
  <c r="O907" i="5"/>
  <c r="M907" i="5"/>
  <c r="R906" i="5"/>
  <c r="Q906" i="5"/>
  <c r="O906" i="5"/>
  <c r="M906" i="5"/>
  <c r="R902" i="5"/>
  <c r="Q902" i="5"/>
  <c r="O902" i="5"/>
  <c r="M902" i="5"/>
  <c r="Q901" i="5"/>
  <c r="O901" i="5"/>
  <c r="M901" i="5"/>
  <c r="R900" i="5"/>
  <c r="Q900" i="5"/>
  <c r="O900" i="5"/>
  <c r="M900" i="5"/>
  <c r="R896" i="5"/>
  <c r="Q896" i="5"/>
  <c r="O896" i="5"/>
  <c r="M896" i="5"/>
  <c r="Q895" i="5"/>
  <c r="O895" i="5"/>
  <c r="M895" i="5"/>
  <c r="Q894" i="5"/>
  <c r="O894" i="5"/>
  <c r="M894" i="5"/>
  <c r="Q890" i="5"/>
  <c r="O890" i="5"/>
  <c r="M890" i="5"/>
  <c r="Q889" i="5"/>
  <c r="O889" i="5"/>
  <c r="M889" i="5"/>
  <c r="Q888" i="5"/>
  <c r="O888" i="5"/>
  <c r="M888" i="5"/>
  <c r="R885" i="5"/>
  <c r="Q885" i="5"/>
  <c r="O885" i="5"/>
  <c r="M885" i="5"/>
  <c r="Q884" i="5"/>
  <c r="O884" i="5"/>
  <c r="M884" i="5"/>
  <c r="R883" i="5"/>
  <c r="Q883" i="5"/>
  <c r="O883" i="5"/>
  <c r="M883" i="5"/>
  <c r="R879" i="5"/>
  <c r="Q879" i="5"/>
  <c r="P879" i="5"/>
  <c r="O879" i="5"/>
  <c r="M879" i="5"/>
  <c r="R878" i="5"/>
  <c r="Q878" i="5"/>
  <c r="O878" i="5"/>
  <c r="M878" i="5"/>
  <c r="R875" i="5"/>
  <c r="Q875" i="5"/>
  <c r="P875" i="5"/>
  <c r="O875" i="5"/>
  <c r="M875" i="5"/>
  <c r="R874" i="5"/>
  <c r="Q874" i="5"/>
  <c r="P874" i="5"/>
  <c r="O874" i="5"/>
  <c r="M874" i="5"/>
  <c r="Q871" i="5"/>
  <c r="P871" i="5"/>
  <c r="O871" i="5"/>
  <c r="M871" i="5"/>
  <c r="R870" i="5"/>
  <c r="Q870" i="5"/>
  <c r="P870" i="5"/>
  <c r="O870" i="5"/>
  <c r="M870" i="5"/>
  <c r="Q869" i="5"/>
  <c r="P869" i="5"/>
  <c r="O869" i="5"/>
  <c r="M869" i="5"/>
  <c r="R865" i="5"/>
  <c r="Q865" i="5"/>
  <c r="P865" i="5"/>
  <c r="O865" i="5"/>
  <c r="M865" i="5"/>
  <c r="R864" i="5"/>
  <c r="Q864" i="5"/>
  <c r="P864" i="5"/>
  <c r="O864" i="5"/>
  <c r="M864" i="5"/>
  <c r="R861" i="5"/>
  <c r="Q861" i="5"/>
  <c r="P861" i="5"/>
  <c r="O861" i="5"/>
  <c r="M861" i="5"/>
  <c r="R860" i="5"/>
  <c r="Q860" i="5"/>
  <c r="P860" i="5"/>
  <c r="O860" i="5"/>
  <c r="M860" i="5"/>
  <c r="R857" i="5"/>
  <c r="Q857" i="5"/>
  <c r="P857" i="5"/>
  <c r="O857" i="5"/>
  <c r="M857" i="5"/>
  <c r="R856" i="5"/>
  <c r="Q856" i="5"/>
  <c r="P856" i="5"/>
  <c r="O856" i="5"/>
  <c r="M856" i="5"/>
  <c r="R855" i="5"/>
  <c r="Q855" i="5"/>
  <c r="P855" i="5"/>
  <c r="O855" i="5"/>
  <c r="M855" i="5"/>
  <c r="R851" i="5"/>
  <c r="Q851" i="5"/>
  <c r="P851" i="5"/>
  <c r="O851" i="5"/>
  <c r="M851" i="5"/>
  <c r="R847" i="5"/>
  <c r="Q847" i="5"/>
  <c r="P847" i="5"/>
  <c r="O847" i="5"/>
  <c r="M847" i="5"/>
  <c r="R844" i="5"/>
  <c r="Q844" i="5"/>
  <c r="P844" i="5"/>
  <c r="O844" i="5"/>
  <c r="M844" i="5"/>
  <c r="R843" i="5"/>
  <c r="Q843" i="5"/>
  <c r="P843" i="5"/>
  <c r="O843" i="5"/>
  <c r="M843" i="5"/>
  <c r="R839" i="5"/>
  <c r="Q839" i="5"/>
  <c r="P839" i="5"/>
  <c r="O839" i="5"/>
  <c r="M839" i="5"/>
  <c r="R836" i="5"/>
  <c r="Q836" i="5"/>
  <c r="P836" i="5"/>
  <c r="O836" i="5"/>
  <c r="M836" i="5"/>
  <c r="R835" i="5"/>
  <c r="Q835" i="5"/>
  <c r="P835" i="5"/>
  <c r="O835" i="5"/>
  <c r="M835" i="5"/>
  <c r="Q831" i="5"/>
  <c r="P831" i="5"/>
  <c r="O831" i="5"/>
  <c r="M831" i="5"/>
  <c r="R828" i="5"/>
  <c r="Q828" i="5"/>
  <c r="O828" i="5"/>
  <c r="M828" i="5"/>
  <c r="Q827" i="5"/>
  <c r="O827" i="5"/>
  <c r="M827" i="5"/>
  <c r="R826" i="5"/>
  <c r="Q826" i="5"/>
  <c r="O826" i="5"/>
  <c r="M826" i="5"/>
  <c r="Q824" i="5"/>
  <c r="O824" i="5"/>
  <c r="M824" i="5"/>
  <c r="Q823" i="5"/>
  <c r="O823" i="5"/>
  <c r="M823" i="5"/>
  <c r="R819" i="5"/>
  <c r="Q819" i="5"/>
  <c r="O819" i="5"/>
  <c r="M819" i="5"/>
  <c r="R818" i="5"/>
  <c r="Q818" i="5"/>
  <c r="O818" i="5"/>
  <c r="M818" i="5"/>
  <c r="R817" i="5"/>
  <c r="Q817" i="5"/>
  <c r="O817" i="5"/>
  <c r="M817" i="5"/>
  <c r="R810" i="5"/>
  <c r="Q810" i="5"/>
  <c r="P810" i="5"/>
  <c r="O810" i="5"/>
  <c r="M810" i="5"/>
  <c r="R809" i="5"/>
  <c r="Q809" i="5"/>
  <c r="P809" i="5"/>
  <c r="O809" i="5"/>
  <c r="M809" i="5"/>
  <c r="R808" i="5"/>
  <c r="Q808" i="5"/>
  <c r="P808" i="5"/>
  <c r="O808" i="5"/>
  <c r="M808" i="5"/>
  <c r="R806" i="5"/>
  <c r="Q806" i="5"/>
  <c r="O806" i="5"/>
  <c r="M806" i="5"/>
  <c r="R803" i="5"/>
  <c r="Q803" i="5"/>
  <c r="O803" i="5"/>
  <c r="M803" i="5"/>
  <c r="R801" i="5"/>
  <c r="Q801" i="5"/>
  <c r="P801" i="5"/>
  <c r="O801" i="5"/>
  <c r="M801" i="5"/>
  <c r="R800" i="5"/>
  <c r="Q800" i="5"/>
  <c r="P800" i="5"/>
  <c r="O800" i="5"/>
  <c r="M800" i="5"/>
  <c r="R797" i="5"/>
  <c r="Q797" i="5"/>
  <c r="P797" i="5"/>
  <c r="O797" i="5"/>
  <c r="M797" i="5"/>
  <c r="R796" i="5"/>
  <c r="Q796" i="5"/>
  <c r="P796" i="5"/>
  <c r="O796" i="5"/>
  <c r="M796" i="5"/>
  <c r="R795" i="5"/>
  <c r="Q795" i="5"/>
  <c r="P795" i="5"/>
  <c r="O795" i="5"/>
  <c r="M795" i="5"/>
  <c r="R791" i="5"/>
  <c r="Q791" i="5"/>
  <c r="P791" i="5"/>
  <c r="O791" i="5"/>
  <c r="M791" i="5"/>
  <c r="Q786" i="5"/>
  <c r="O786" i="5"/>
  <c r="M786" i="5"/>
  <c r="R782" i="5"/>
  <c r="Q782" i="5"/>
  <c r="P782" i="5"/>
  <c r="O782" i="5"/>
  <c r="M782" i="5"/>
  <c r="Q777" i="5"/>
  <c r="O777" i="5"/>
  <c r="M777" i="5"/>
  <c r="Q773" i="5"/>
  <c r="O773" i="5"/>
  <c r="M773" i="5"/>
  <c r="Q769" i="5"/>
  <c r="O769" i="5"/>
  <c r="M769" i="5"/>
  <c r="R765" i="5"/>
  <c r="Q765" i="5"/>
  <c r="O765" i="5"/>
  <c r="M765" i="5"/>
  <c r="R761" i="5"/>
  <c r="Q761" i="5"/>
  <c r="P761" i="5"/>
  <c r="O761" i="5"/>
  <c r="M761" i="5"/>
  <c r="Q757" i="5"/>
  <c r="P757" i="5"/>
  <c r="O757" i="5"/>
  <c r="M757" i="5"/>
  <c r="Q756" i="5"/>
  <c r="P756" i="5"/>
  <c r="O756" i="5"/>
  <c r="M756" i="5"/>
  <c r="Q753" i="5"/>
  <c r="P753" i="5"/>
  <c r="O753" i="5"/>
  <c r="M753" i="5"/>
  <c r="Q749" i="5"/>
  <c r="O749" i="5"/>
  <c r="M749" i="5"/>
  <c r="R748" i="5"/>
  <c r="Q748" i="5"/>
  <c r="O748" i="5"/>
  <c r="M748" i="5"/>
  <c r="Q744" i="5"/>
  <c r="O744" i="5"/>
  <c r="M744" i="5"/>
  <c r="R743" i="5"/>
  <c r="Q743" i="5"/>
  <c r="O743" i="5"/>
  <c r="M743" i="5"/>
  <c r="R739" i="5"/>
  <c r="Q739" i="5"/>
  <c r="O739" i="5"/>
  <c r="M739" i="5"/>
  <c r="R738" i="5"/>
  <c r="Q738" i="5"/>
  <c r="O738" i="5"/>
  <c r="M738" i="5"/>
  <c r="R734" i="5"/>
  <c r="Q734" i="5"/>
  <c r="O734" i="5"/>
  <c r="M734" i="5"/>
  <c r="R733" i="5"/>
  <c r="Q733" i="5"/>
  <c r="P733" i="5"/>
  <c r="O733" i="5"/>
  <c r="M733" i="5"/>
  <c r="R728" i="5"/>
  <c r="Q728" i="5"/>
  <c r="P728" i="5"/>
  <c r="O728" i="5"/>
  <c r="M728" i="5"/>
  <c r="R725" i="5"/>
  <c r="Q725" i="5"/>
  <c r="O725" i="5"/>
  <c r="M725" i="5"/>
  <c r="Q721" i="5"/>
  <c r="O721" i="5"/>
  <c r="M721" i="5"/>
  <c r="Q717" i="5"/>
  <c r="O717" i="5"/>
  <c r="M717" i="5"/>
  <c r="Q714" i="5"/>
  <c r="O714" i="5"/>
  <c r="M714" i="5"/>
  <c r="Q710" i="5"/>
  <c r="O710" i="5"/>
  <c r="M710" i="5"/>
  <c r="Q706" i="5"/>
  <c r="O706" i="5"/>
  <c r="M706" i="5"/>
  <c r="Q702" i="5"/>
  <c r="O702" i="5"/>
  <c r="M702" i="5"/>
  <c r="Q698" i="5"/>
  <c r="O698" i="5"/>
  <c r="M698" i="5"/>
  <c r="R694" i="5"/>
  <c r="Q694" i="5"/>
  <c r="P694" i="5"/>
  <c r="O694" i="5"/>
  <c r="M694" i="5"/>
  <c r="R690" i="5"/>
  <c r="Q690" i="5"/>
  <c r="P690" i="5"/>
  <c r="O690" i="5"/>
  <c r="M690" i="5"/>
  <c r="R686" i="5"/>
  <c r="Q686" i="5"/>
  <c r="P686" i="5"/>
  <c r="O686" i="5"/>
  <c r="M686" i="5"/>
  <c r="Q682" i="5"/>
  <c r="P682" i="5"/>
  <c r="O682" i="5"/>
  <c r="M682" i="5"/>
  <c r="R678" i="5"/>
  <c r="Q678" i="5"/>
  <c r="P678" i="5"/>
  <c r="O678" i="5"/>
  <c r="M678" i="5"/>
  <c r="R677" i="5"/>
  <c r="Q677" i="5"/>
  <c r="P677" i="5"/>
  <c r="O677" i="5"/>
  <c r="M677" i="5"/>
  <c r="R673" i="5"/>
  <c r="Q673" i="5"/>
  <c r="P673" i="5"/>
  <c r="O673" i="5"/>
  <c r="M673" i="5"/>
  <c r="R669" i="5"/>
  <c r="Q669" i="5"/>
  <c r="P669" i="5"/>
  <c r="O669" i="5"/>
  <c r="M669" i="5"/>
  <c r="R666" i="5"/>
  <c r="Q666" i="5"/>
  <c r="P666" i="5"/>
  <c r="O666" i="5"/>
  <c r="M666" i="5"/>
  <c r="R662" i="5"/>
  <c r="Q662" i="5"/>
  <c r="P662" i="5"/>
  <c r="O662" i="5"/>
  <c r="M662" i="5"/>
  <c r="Q658" i="5"/>
  <c r="P658" i="5"/>
  <c r="O658" i="5"/>
  <c r="M658" i="5"/>
  <c r="Q657" i="5"/>
  <c r="P657" i="5"/>
  <c r="O657" i="5"/>
  <c r="M657" i="5"/>
  <c r="Q653" i="5"/>
  <c r="P653" i="5"/>
  <c r="O653" i="5"/>
  <c r="M653" i="5"/>
  <c r="Q649" i="5"/>
  <c r="O649" i="5"/>
  <c r="M649" i="5"/>
  <c r="R648" i="5"/>
  <c r="Q648" i="5"/>
  <c r="O648" i="5"/>
  <c r="M648" i="5"/>
  <c r="Q644" i="5"/>
  <c r="O644" i="5"/>
  <c r="M644" i="5"/>
  <c r="R643" i="5"/>
  <c r="Q643" i="5"/>
  <c r="O643" i="5"/>
  <c r="M643" i="5"/>
  <c r="R639" i="5"/>
  <c r="Q639" i="5"/>
  <c r="O639" i="5"/>
  <c r="M639" i="5"/>
  <c r="R638" i="5"/>
  <c r="Q638" i="5"/>
  <c r="O638" i="5"/>
  <c r="M638" i="5"/>
  <c r="R634" i="5"/>
  <c r="Q634" i="5"/>
  <c r="P634" i="5"/>
  <c r="O634" i="5"/>
  <c r="M634" i="5"/>
  <c r="R633" i="5"/>
  <c r="Q633" i="5"/>
  <c r="P633" i="5"/>
  <c r="O633" i="5"/>
  <c r="M633" i="5"/>
  <c r="Q628" i="5"/>
  <c r="O628" i="5"/>
  <c r="M628" i="5"/>
  <c r="Q624" i="5"/>
  <c r="O624" i="5"/>
  <c r="M624" i="5"/>
  <c r="Q620" i="5"/>
  <c r="O620" i="5"/>
  <c r="M620" i="5"/>
  <c r="Q619" i="5"/>
  <c r="O619" i="5"/>
  <c r="M619" i="5"/>
  <c r="Q616" i="5"/>
  <c r="O616" i="5"/>
  <c r="M616" i="5"/>
  <c r="Q615" i="5"/>
  <c r="O615" i="5"/>
  <c r="M615" i="5"/>
  <c r="R612" i="5"/>
  <c r="Q612" i="5"/>
  <c r="P612" i="5"/>
  <c r="O612" i="5"/>
  <c r="M612" i="5"/>
  <c r="Q608" i="5"/>
  <c r="P608" i="5"/>
  <c r="O608" i="5"/>
  <c r="M608" i="5"/>
  <c r="Q607" i="5"/>
  <c r="P607" i="5"/>
  <c r="O607" i="5"/>
  <c r="M607" i="5"/>
  <c r="Q603" i="5"/>
  <c r="P603" i="5"/>
  <c r="O603" i="5"/>
  <c r="M603" i="5"/>
  <c r="Q599" i="5"/>
  <c r="O599" i="5"/>
  <c r="M599" i="5"/>
  <c r="R598" i="5"/>
  <c r="Q598" i="5"/>
  <c r="O598" i="5"/>
  <c r="M598" i="5"/>
  <c r="Q594" i="5"/>
  <c r="O594" i="5"/>
  <c r="M594" i="5"/>
  <c r="R593" i="5"/>
  <c r="Q593" i="5"/>
  <c r="O593" i="5"/>
  <c r="M593" i="5"/>
  <c r="R589" i="5"/>
  <c r="Q589" i="5"/>
  <c r="O589" i="5"/>
  <c r="M589" i="5"/>
  <c r="R588" i="5"/>
  <c r="Q588" i="5"/>
  <c r="O588" i="5"/>
  <c r="M588" i="5"/>
  <c r="R584" i="5"/>
  <c r="Q584" i="5"/>
  <c r="P584" i="5"/>
  <c r="O584" i="5"/>
  <c r="M584" i="5"/>
  <c r="R583" i="5"/>
  <c r="Q583" i="5"/>
  <c r="P583" i="5"/>
  <c r="O583" i="5"/>
  <c r="M583" i="5"/>
  <c r="R577" i="5"/>
  <c r="Q577" i="5"/>
  <c r="O577" i="5"/>
  <c r="M577" i="5"/>
  <c r="Q576" i="5"/>
  <c r="O576" i="5"/>
  <c r="M576" i="5"/>
  <c r="Q575" i="5"/>
  <c r="O575" i="5"/>
  <c r="M575" i="5"/>
  <c r="Q571" i="5"/>
  <c r="P571" i="5"/>
  <c r="O571" i="5"/>
  <c r="N571" i="5"/>
  <c r="M571" i="5"/>
  <c r="R569" i="5"/>
  <c r="Q569" i="5"/>
  <c r="P569" i="5"/>
  <c r="O569" i="5"/>
  <c r="M569" i="5"/>
  <c r="Q568" i="5"/>
  <c r="P568" i="5"/>
  <c r="O568" i="5"/>
  <c r="M568" i="5"/>
  <c r="I675" i="5"/>
  <c r="J676" i="5"/>
  <c r="J675" i="5" s="1"/>
  <c r="K676" i="5"/>
  <c r="K675" i="5" s="1"/>
  <c r="L676" i="5"/>
  <c r="H676" i="5"/>
  <c r="H675" i="5" s="1"/>
  <c r="I581" i="5"/>
  <c r="I580" i="5" s="1"/>
  <c r="J582" i="5"/>
  <c r="M582" i="5" s="1"/>
  <c r="K582" i="5"/>
  <c r="K581" i="5" s="1"/>
  <c r="K580" i="5" s="1"/>
  <c r="L582" i="5"/>
  <c r="L581" i="5" s="1"/>
  <c r="L580" i="5" s="1"/>
  <c r="I587" i="5"/>
  <c r="I586" i="5" s="1"/>
  <c r="I585" i="5" s="1"/>
  <c r="J587" i="5"/>
  <c r="J586" i="5" s="1"/>
  <c r="J585" i="5" s="1"/>
  <c r="K587" i="5"/>
  <c r="K586" i="5" s="1"/>
  <c r="K585" i="5" s="1"/>
  <c r="L587" i="5"/>
  <c r="L586" i="5" s="1"/>
  <c r="L585" i="5" s="1"/>
  <c r="L574" i="5"/>
  <c r="K574" i="5"/>
  <c r="K573" i="5" s="1"/>
  <c r="K572" i="5" s="1"/>
  <c r="J574" i="5"/>
  <c r="J573" i="5" s="1"/>
  <c r="J572" i="5" s="1"/>
  <c r="I574" i="5"/>
  <c r="I573" i="5" s="1"/>
  <c r="I572" i="5" s="1"/>
  <c r="I592" i="5"/>
  <c r="I591" i="5" s="1"/>
  <c r="I590" i="5" s="1"/>
  <c r="J592" i="5"/>
  <c r="J591" i="5" s="1"/>
  <c r="J590" i="5" s="1"/>
  <c r="K592" i="5"/>
  <c r="K591" i="5" s="1"/>
  <c r="K590" i="5" s="1"/>
  <c r="L592" i="5"/>
  <c r="L591" i="5" s="1"/>
  <c r="L590" i="5" s="1"/>
  <c r="I597" i="5"/>
  <c r="I596" i="5" s="1"/>
  <c r="I595" i="5" s="1"/>
  <c r="J597" i="5"/>
  <c r="K597" i="5"/>
  <c r="K596" i="5" s="1"/>
  <c r="K595" i="5" s="1"/>
  <c r="L597" i="5"/>
  <c r="I601" i="5"/>
  <c r="I600" i="5" s="1"/>
  <c r="J602" i="5"/>
  <c r="K602" i="5"/>
  <c r="K601" i="5" s="1"/>
  <c r="K600" i="5" s="1"/>
  <c r="L602" i="5"/>
  <c r="L601" i="5" s="1"/>
  <c r="L600" i="5" s="1"/>
  <c r="I605" i="5"/>
  <c r="I604" i="5" s="1"/>
  <c r="J606" i="5"/>
  <c r="J605" i="5" s="1"/>
  <c r="J604" i="5" s="1"/>
  <c r="K606" i="5"/>
  <c r="K605" i="5" s="1"/>
  <c r="K604" i="5" s="1"/>
  <c r="L606" i="5"/>
  <c r="L605" i="5" s="1"/>
  <c r="L604" i="5" s="1"/>
  <c r="J570" i="5"/>
  <c r="K570" i="5"/>
  <c r="L570" i="5"/>
  <c r="H570" i="5"/>
  <c r="I566" i="5"/>
  <c r="J567" i="5"/>
  <c r="J566" i="5" s="1"/>
  <c r="K567" i="5"/>
  <c r="K566" i="5" s="1"/>
  <c r="L567" i="5"/>
  <c r="L566" i="5" s="1"/>
  <c r="H859" i="5"/>
  <c r="H858" i="5" s="1"/>
  <c r="I825" i="5"/>
  <c r="J825" i="5"/>
  <c r="K825" i="5"/>
  <c r="L825" i="5"/>
  <c r="I822" i="5"/>
  <c r="I821" i="5" s="1"/>
  <c r="J822" i="5"/>
  <c r="K822" i="5"/>
  <c r="K821" i="5" s="1"/>
  <c r="L822" i="5"/>
  <c r="L805" i="5"/>
  <c r="K805" i="5"/>
  <c r="J805" i="5"/>
  <c r="I805" i="5"/>
  <c r="H805" i="5"/>
  <c r="I882" i="5"/>
  <c r="I881" i="5" s="1"/>
  <c r="J882" i="5"/>
  <c r="K882" i="5"/>
  <c r="K881" i="5" s="1"/>
  <c r="L882" i="5"/>
  <c r="I887" i="5"/>
  <c r="I886" i="5" s="1"/>
  <c r="J887" i="5"/>
  <c r="K887" i="5"/>
  <c r="K886" i="5" s="1"/>
  <c r="L887" i="5"/>
  <c r="I893" i="5"/>
  <c r="I892" i="5" s="1"/>
  <c r="I891" i="5" s="1"/>
  <c r="J893" i="5"/>
  <c r="K893" i="5"/>
  <c r="K892" i="5" s="1"/>
  <c r="K891" i="5" s="1"/>
  <c r="L893" i="5"/>
  <c r="I899" i="5"/>
  <c r="I898" i="5" s="1"/>
  <c r="I897" i="5" s="1"/>
  <c r="J899" i="5"/>
  <c r="K899" i="5"/>
  <c r="K898" i="5" s="1"/>
  <c r="K897" i="5" s="1"/>
  <c r="L899" i="5"/>
  <c r="I905" i="5"/>
  <c r="I904" i="5" s="1"/>
  <c r="I903" i="5" s="1"/>
  <c r="J905" i="5"/>
  <c r="K905" i="5"/>
  <c r="K904" i="5" s="1"/>
  <c r="K903" i="5" s="1"/>
  <c r="L905" i="5"/>
  <c r="H905" i="5"/>
  <c r="H904" i="5" s="1"/>
  <c r="H903" i="5" s="1"/>
  <c r="H899" i="5"/>
  <c r="H898" i="5" s="1"/>
  <c r="H897" i="5" s="1"/>
  <c r="H893" i="5"/>
  <c r="H892" i="5" s="1"/>
  <c r="H891" i="5" s="1"/>
  <c r="H887" i="5"/>
  <c r="H886" i="5" s="1"/>
  <c r="H882" i="5"/>
  <c r="H881" i="5" s="1"/>
  <c r="M814" i="5"/>
  <c r="O814" i="5"/>
  <c r="Q814" i="5"/>
  <c r="R814" i="5"/>
  <c r="M815" i="5"/>
  <c r="O815" i="5"/>
  <c r="Q815" i="5"/>
  <c r="R815" i="5"/>
  <c r="H825" i="5"/>
  <c r="H822" i="5"/>
  <c r="I816" i="5"/>
  <c r="J816" i="5"/>
  <c r="K816" i="5"/>
  <c r="L816" i="5"/>
  <c r="I813" i="5"/>
  <c r="I812" i="5" s="1"/>
  <c r="I811" i="5" s="1"/>
  <c r="J813" i="5"/>
  <c r="K813" i="5"/>
  <c r="K812" i="5" s="1"/>
  <c r="K811" i="5" s="1"/>
  <c r="L813" i="5"/>
  <c r="I802" i="5"/>
  <c r="J802" i="5"/>
  <c r="K802" i="5"/>
  <c r="L802" i="5"/>
  <c r="H802" i="5"/>
  <c r="H816" i="5"/>
  <c r="H813" i="5"/>
  <c r="I747" i="5"/>
  <c r="I746" i="5" s="1"/>
  <c r="I745" i="5" s="1"/>
  <c r="J747" i="5"/>
  <c r="J746" i="5" s="1"/>
  <c r="J745" i="5" s="1"/>
  <c r="K747" i="5"/>
  <c r="K746" i="5" s="1"/>
  <c r="K745" i="5" s="1"/>
  <c r="L747" i="5"/>
  <c r="I742" i="5"/>
  <c r="I741" i="5" s="1"/>
  <c r="I740" i="5" s="1"/>
  <c r="J742" i="5"/>
  <c r="K742" i="5"/>
  <c r="K741" i="5" s="1"/>
  <c r="K740" i="5" s="1"/>
  <c r="L742" i="5"/>
  <c r="I737" i="5"/>
  <c r="I736" i="5" s="1"/>
  <c r="I735" i="5" s="1"/>
  <c r="J737" i="5"/>
  <c r="K737" i="5"/>
  <c r="K736" i="5" s="1"/>
  <c r="K735" i="5" s="1"/>
  <c r="L737" i="5"/>
  <c r="H747" i="5"/>
  <c r="H746" i="5" s="1"/>
  <c r="H745" i="5" s="1"/>
  <c r="H742" i="5"/>
  <c r="H741" i="5" s="1"/>
  <c r="H740" i="5" s="1"/>
  <c r="H737" i="5"/>
  <c r="H736" i="5" s="1"/>
  <c r="H735" i="5" s="1"/>
  <c r="I647" i="5"/>
  <c r="I646" i="5" s="1"/>
  <c r="I645" i="5" s="1"/>
  <c r="J647" i="5"/>
  <c r="K647" i="5"/>
  <c r="K646" i="5" s="1"/>
  <c r="K645" i="5" s="1"/>
  <c r="L647" i="5"/>
  <c r="H647" i="5"/>
  <c r="H646" i="5" s="1"/>
  <c r="H645" i="5" s="1"/>
  <c r="I642" i="5"/>
  <c r="I641" i="5" s="1"/>
  <c r="I640" i="5" s="1"/>
  <c r="J642" i="5"/>
  <c r="K642" i="5"/>
  <c r="L642" i="5"/>
  <c r="I637" i="5"/>
  <c r="I636" i="5" s="1"/>
  <c r="I635" i="5" s="1"/>
  <c r="J637" i="5"/>
  <c r="K637" i="5"/>
  <c r="K636" i="5" s="1"/>
  <c r="K635" i="5" s="1"/>
  <c r="L637" i="5"/>
  <c r="H642" i="5"/>
  <c r="H641" i="5" s="1"/>
  <c r="H640" i="5" s="1"/>
  <c r="H637" i="5"/>
  <c r="N14" i="6" l="1"/>
  <c r="M14" i="6"/>
  <c r="M33" i="6"/>
  <c r="R42" i="6"/>
  <c r="Q42" i="6"/>
  <c r="M53" i="6"/>
  <c r="N20" i="6"/>
  <c r="M20" i="6"/>
  <c r="J60" i="6"/>
  <c r="J59" i="6" s="1"/>
  <c r="M61" i="6"/>
  <c r="N24" i="6"/>
  <c r="M24" i="6"/>
  <c r="N29" i="6"/>
  <c r="M29" i="6"/>
  <c r="N37" i="6"/>
  <c r="M37" i="6"/>
  <c r="M56" i="6"/>
  <c r="Q53" i="6"/>
  <c r="R53" i="6"/>
  <c r="Q29" i="6"/>
  <c r="R29" i="6"/>
  <c r="Q56" i="6"/>
  <c r="R56" i="6"/>
  <c r="R33" i="6"/>
  <c r="Q33" i="6"/>
  <c r="R15" i="6"/>
  <c r="Q15" i="6"/>
  <c r="Q61" i="6"/>
  <c r="R61" i="6"/>
  <c r="R36" i="6"/>
  <c r="Q36" i="6"/>
  <c r="Q20" i="6"/>
  <c r="R20" i="6"/>
  <c r="Q50" i="6"/>
  <c r="R50" i="6"/>
  <c r="R24" i="6"/>
  <c r="Q24" i="6"/>
  <c r="N15" i="6"/>
  <c r="M15" i="6"/>
  <c r="M745" i="5"/>
  <c r="O590" i="5"/>
  <c r="H812" i="5"/>
  <c r="H811" i="5" s="1"/>
  <c r="J565" i="5"/>
  <c r="M604" i="5"/>
  <c r="M597" i="5"/>
  <c r="O574" i="5"/>
  <c r="O647" i="5"/>
  <c r="O585" i="5"/>
  <c r="N675" i="5"/>
  <c r="M637" i="5"/>
  <c r="M642" i="5"/>
  <c r="M747" i="5"/>
  <c r="J596" i="5"/>
  <c r="J595" i="5" s="1"/>
  <c r="M595" i="5" s="1"/>
  <c r="K565" i="5"/>
  <c r="K564" i="5" s="1"/>
  <c r="K563" i="5" s="1"/>
  <c r="P570" i="5"/>
  <c r="L573" i="5"/>
  <c r="P567" i="5"/>
  <c r="Q647" i="5"/>
  <c r="P580" i="5"/>
  <c r="O591" i="5"/>
  <c r="N604" i="5"/>
  <c r="M675" i="5"/>
  <c r="M566" i="5"/>
  <c r="M572" i="5"/>
  <c r="M573" i="5"/>
  <c r="M574" i="5"/>
  <c r="Q570" i="5"/>
  <c r="O581" i="5"/>
  <c r="O586" i="5"/>
  <c r="O592" i="5"/>
  <c r="M605" i="5"/>
  <c r="M647" i="5"/>
  <c r="O566" i="5"/>
  <c r="M590" i="5"/>
  <c r="M585" i="5"/>
  <c r="M567" i="5"/>
  <c r="O587" i="5"/>
  <c r="P602" i="5"/>
  <c r="P606" i="5"/>
  <c r="L892" i="5"/>
  <c r="Q893" i="5"/>
  <c r="O893" i="5"/>
  <c r="R637" i="5"/>
  <c r="Q637" i="5"/>
  <c r="L736" i="5"/>
  <c r="O737" i="5"/>
  <c r="R737" i="5"/>
  <c r="Q737" i="5"/>
  <c r="Q816" i="5"/>
  <c r="O816" i="5"/>
  <c r="R816" i="5"/>
  <c r="J564" i="5"/>
  <c r="M587" i="5"/>
  <c r="M591" i="5"/>
  <c r="L898" i="5"/>
  <c r="Q899" i="5"/>
  <c r="O899" i="5"/>
  <c r="R899" i="5"/>
  <c r="L881" i="5"/>
  <c r="O882" i="5"/>
  <c r="Q882" i="5"/>
  <c r="R882" i="5"/>
  <c r="O805" i="5"/>
  <c r="R805" i="5"/>
  <c r="Q805" i="5"/>
  <c r="R642" i="5"/>
  <c r="Q642" i="5"/>
  <c r="L741" i="5"/>
  <c r="Q742" i="5"/>
  <c r="O742" i="5"/>
  <c r="R742" i="5"/>
  <c r="L746" i="5"/>
  <c r="R747" i="5"/>
  <c r="Q747" i="5"/>
  <c r="O747" i="5"/>
  <c r="Q802" i="5"/>
  <c r="O802" i="5"/>
  <c r="R802" i="5"/>
  <c r="L812" i="5"/>
  <c r="O813" i="5"/>
  <c r="R813" i="5"/>
  <c r="Q813" i="5"/>
  <c r="J601" i="5"/>
  <c r="N602" i="5"/>
  <c r="M602" i="5"/>
  <c r="O642" i="5"/>
  <c r="L904" i="5"/>
  <c r="Q905" i="5"/>
  <c r="O905" i="5"/>
  <c r="R905" i="5"/>
  <c r="L886" i="5"/>
  <c r="Q887" i="5"/>
  <c r="O887" i="5"/>
  <c r="J821" i="5"/>
  <c r="M822" i="5"/>
  <c r="M825" i="5"/>
  <c r="J581" i="5"/>
  <c r="N582" i="5"/>
  <c r="L675" i="5"/>
  <c r="R676" i="5"/>
  <c r="Q676" i="5"/>
  <c r="P676" i="5"/>
  <c r="O676" i="5"/>
  <c r="M586" i="5"/>
  <c r="M592" i="5"/>
  <c r="O637" i="5"/>
  <c r="L565" i="5"/>
  <c r="P581" i="5"/>
  <c r="O597" i="5"/>
  <c r="O600" i="5"/>
  <c r="O604" i="5"/>
  <c r="N605" i="5"/>
  <c r="M606" i="5"/>
  <c r="R647" i="5"/>
  <c r="J736" i="5"/>
  <c r="M737" i="5"/>
  <c r="J741" i="5"/>
  <c r="M742" i="5"/>
  <c r="M802" i="5"/>
  <c r="J812" i="5"/>
  <c r="M813" i="5"/>
  <c r="M816" i="5"/>
  <c r="J904" i="5"/>
  <c r="M905" i="5"/>
  <c r="J898" i="5"/>
  <c r="M899" i="5"/>
  <c r="J892" i="5"/>
  <c r="M893" i="5"/>
  <c r="J886" i="5"/>
  <c r="M887" i="5"/>
  <c r="J881" i="5"/>
  <c r="M882" i="5"/>
  <c r="M805" i="5"/>
  <c r="L821" i="5"/>
  <c r="Q822" i="5"/>
  <c r="O822" i="5"/>
  <c r="O825" i="5"/>
  <c r="R825" i="5"/>
  <c r="Q825" i="5"/>
  <c r="L596" i="5"/>
  <c r="N566" i="5"/>
  <c r="N567" i="5"/>
  <c r="O570" i="5"/>
  <c r="O580" i="5"/>
  <c r="O582" i="5"/>
  <c r="P600" i="5"/>
  <c r="O601" i="5"/>
  <c r="P604" i="5"/>
  <c r="O605" i="5"/>
  <c r="N606" i="5"/>
  <c r="M676" i="5"/>
  <c r="O567" i="5"/>
  <c r="P582" i="5"/>
  <c r="P601" i="5"/>
  <c r="O602" i="5"/>
  <c r="P605" i="5"/>
  <c r="O606" i="5"/>
  <c r="N676" i="5"/>
  <c r="M746" i="5"/>
  <c r="H880" i="5"/>
  <c r="K880" i="5"/>
  <c r="I880" i="5"/>
  <c r="H821" i="5"/>
  <c r="J646" i="5"/>
  <c r="M646" i="5" s="1"/>
  <c r="H636" i="5"/>
  <c r="H635" i="5" s="1"/>
  <c r="K641" i="5"/>
  <c r="K640" i="5" s="1"/>
  <c r="L646" i="5"/>
  <c r="L636" i="5"/>
  <c r="J636" i="5"/>
  <c r="M636" i="5" s="1"/>
  <c r="L641" i="5"/>
  <c r="J641" i="5"/>
  <c r="M641" i="5" s="1"/>
  <c r="N59" i="6" l="1"/>
  <c r="J10" i="6"/>
  <c r="M59" i="6"/>
  <c r="O10" i="6"/>
  <c r="P10" i="6"/>
  <c r="N36" i="6"/>
  <c r="M36" i="6"/>
  <c r="M52" i="6"/>
  <c r="R19" i="6"/>
  <c r="Q19" i="6"/>
  <c r="Q14" i="6"/>
  <c r="R14" i="6"/>
  <c r="Q55" i="6"/>
  <c r="R55" i="6"/>
  <c r="Q52" i="6"/>
  <c r="R52" i="6"/>
  <c r="M55" i="6"/>
  <c r="M60" i="6"/>
  <c r="N23" i="6"/>
  <c r="M23" i="6"/>
  <c r="N28" i="6"/>
  <c r="M28" i="6"/>
  <c r="N19" i="6"/>
  <c r="M19" i="6"/>
  <c r="Q23" i="6"/>
  <c r="R23" i="6"/>
  <c r="Q60" i="6"/>
  <c r="R60" i="6"/>
  <c r="R28" i="6"/>
  <c r="Q28" i="6"/>
  <c r="Q40" i="6"/>
  <c r="R40" i="6"/>
  <c r="L880" i="5"/>
  <c r="Q880" i="5" s="1"/>
  <c r="M596" i="5"/>
  <c r="O573" i="5"/>
  <c r="L572" i="5"/>
  <c r="O572" i="5" s="1"/>
  <c r="M886" i="5"/>
  <c r="P675" i="5"/>
  <c r="Q675" i="5"/>
  <c r="O675" i="5"/>
  <c r="R675" i="5"/>
  <c r="M821" i="5"/>
  <c r="L595" i="5"/>
  <c r="O596" i="5"/>
  <c r="O821" i="5"/>
  <c r="R821" i="5"/>
  <c r="Q821" i="5"/>
  <c r="J903" i="5"/>
  <c r="M904" i="5"/>
  <c r="J811" i="5"/>
  <c r="M812" i="5"/>
  <c r="R641" i="5"/>
  <c r="Q641" i="5"/>
  <c r="O641" i="5"/>
  <c r="J740" i="5"/>
  <c r="M740" i="5" s="1"/>
  <c r="M741" i="5"/>
  <c r="P565" i="5"/>
  <c r="O565" i="5"/>
  <c r="J600" i="5"/>
  <c r="N601" i="5"/>
  <c r="M601" i="5"/>
  <c r="R636" i="5"/>
  <c r="Q636" i="5"/>
  <c r="O636" i="5"/>
  <c r="J880" i="5"/>
  <c r="M881" i="5"/>
  <c r="J897" i="5"/>
  <c r="M898" i="5"/>
  <c r="J735" i="5"/>
  <c r="M735" i="5" s="1"/>
  <c r="M736" i="5"/>
  <c r="J580" i="5"/>
  <c r="N581" i="5"/>
  <c r="M581" i="5"/>
  <c r="O886" i="5"/>
  <c r="Q886" i="5"/>
  <c r="L811" i="5"/>
  <c r="Q812" i="5"/>
  <c r="O812" i="5"/>
  <c r="R812" i="5"/>
  <c r="L745" i="5"/>
  <c r="R746" i="5"/>
  <c r="Q746" i="5"/>
  <c r="O746" i="5"/>
  <c r="L740" i="5"/>
  <c r="Q741" i="5"/>
  <c r="O741" i="5"/>
  <c r="R741" i="5"/>
  <c r="Q881" i="5"/>
  <c r="O881" i="5"/>
  <c r="R881" i="5"/>
  <c r="J563" i="5"/>
  <c r="O646" i="5"/>
  <c r="R646" i="5"/>
  <c r="Q646" i="5"/>
  <c r="J891" i="5"/>
  <c r="M892" i="5"/>
  <c r="L903" i="5"/>
  <c r="O904" i="5"/>
  <c r="Q904" i="5"/>
  <c r="R904" i="5"/>
  <c r="L897" i="5"/>
  <c r="O898" i="5"/>
  <c r="Q898" i="5"/>
  <c r="R898" i="5"/>
  <c r="L735" i="5"/>
  <c r="O736" i="5"/>
  <c r="Q736" i="5"/>
  <c r="R736" i="5"/>
  <c r="L891" i="5"/>
  <c r="O892" i="5"/>
  <c r="Q892" i="5"/>
  <c r="L645" i="5"/>
  <c r="J640" i="5"/>
  <c r="M640" i="5" s="1"/>
  <c r="L640" i="5"/>
  <c r="J635" i="5"/>
  <c r="M635" i="5" s="1"/>
  <c r="L635" i="5"/>
  <c r="J645" i="5"/>
  <c r="M645" i="5" s="1"/>
  <c r="R13" i="6" l="1"/>
  <c r="Q13" i="6"/>
  <c r="R880" i="5"/>
  <c r="O880" i="5"/>
  <c r="L564" i="5"/>
  <c r="L563" i="5" s="1"/>
  <c r="O564" i="5"/>
  <c r="M811" i="5"/>
  <c r="Q891" i="5"/>
  <c r="O891" i="5"/>
  <c r="Q740" i="5"/>
  <c r="O740" i="5"/>
  <c r="R740" i="5"/>
  <c r="R745" i="5"/>
  <c r="Q745" i="5"/>
  <c r="O745" i="5"/>
  <c r="N580" i="5"/>
  <c r="M580" i="5"/>
  <c r="M880" i="5"/>
  <c r="R635" i="5"/>
  <c r="Q635" i="5"/>
  <c r="O635" i="5"/>
  <c r="O645" i="5"/>
  <c r="R645" i="5"/>
  <c r="Q645" i="5"/>
  <c r="O735" i="5"/>
  <c r="R735" i="5"/>
  <c r="Q735" i="5"/>
  <c r="R640" i="5"/>
  <c r="Q640" i="5"/>
  <c r="O640" i="5"/>
  <c r="M891" i="5"/>
  <c r="O811" i="5"/>
  <c r="R811" i="5"/>
  <c r="Q811" i="5"/>
  <c r="M897" i="5"/>
  <c r="Q897" i="5"/>
  <c r="O897" i="5"/>
  <c r="R897" i="5"/>
  <c r="Q903" i="5"/>
  <c r="O903" i="5"/>
  <c r="R903" i="5"/>
  <c r="M600" i="5"/>
  <c r="N600" i="5"/>
  <c r="M903" i="5"/>
  <c r="O595" i="5"/>
  <c r="H632" i="5"/>
  <c r="H597" i="5"/>
  <c r="H592" i="5"/>
  <c r="H587" i="5"/>
  <c r="H574" i="5"/>
  <c r="P564" i="5" l="1"/>
  <c r="H591" i="5"/>
  <c r="R592" i="5"/>
  <c r="Q592" i="5"/>
  <c r="H573" i="5"/>
  <c r="Q574" i="5"/>
  <c r="R574" i="5"/>
  <c r="H586" i="5"/>
  <c r="Q587" i="5"/>
  <c r="R587" i="5"/>
  <c r="H596" i="5"/>
  <c r="Q597" i="5"/>
  <c r="R597" i="5"/>
  <c r="P563" i="5"/>
  <c r="O563" i="5"/>
  <c r="M1090" i="5"/>
  <c r="O1090" i="5"/>
  <c r="Q1090" i="5"/>
  <c r="R1090" i="5"/>
  <c r="M1091" i="5"/>
  <c r="O1091" i="5"/>
  <c r="Q1091" i="5"/>
  <c r="R1091" i="5"/>
  <c r="M1094" i="5"/>
  <c r="O1094" i="5"/>
  <c r="M1095" i="5"/>
  <c r="O1095" i="5"/>
  <c r="Q1095" i="5"/>
  <c r="R1095" i="5"/>
  <c r="M1096" i="5"/>
  <c r="O1096" i="5"/>
  <c r="Q1096" i="5"/>
  <c r="R1096" i="5"/>
  <c r="M1100" i="5"/>
  <c r="O1100" i="5"/>
  <c r="Q1100" i="5"/>
  <c r="R1100" i="5"/>
  <c r="M1104" i="5"/>
  <c r="O1104" i="5"/>
  <c r="Q1104" i="5"/>
  <c r="R1104" i="5"/>
  <c r="M1107" i="5"/>
  <c r="O1107" i="5"/>
  <c r="Q1107" i="5"/>
  <c r="R1107" i="5"/>
  <c r="M1110" i="5"/>
  <c r="O1110" i="5"/>
  <c r="Q1110" i="5"/>
  <c r="R1110" i="5"/>
  <c r="M1114" i="5"/>
  <c r="O1114" i="5"/>
  <c r="P1114" i="5"/>
  <c r="Q1114" i="5"/>
  <c r="M1115" i="5"/>
  <c r="O1115" i="5"/>
  <c r="P1115" i="5"/>
  <c r="Q1115" i="5"/>
  <c r="M1119" i="5"/>
  <c r="O1119" i="5"/>
  <c r="P1119" i="5"/>
  <c r="Q1119" i="5"/>
  <c r="M1123" i="5"/>
  <c r="O1123" i="5"/>
  <c r="P1123" i="5"/>
  <c r="Q1123" i="5"/>
  <c r="M1124" i="5"/>
  <c r="O1124" i="5"/>
  <c r="P1124" i="5"/>
  <c r="Q1124" i="5"/>
  <c r="M1128" i="5"/>
  <c r="O1128" i="5"/>
  <c r="P1128" i="5"/>
  <c r="Q1128" i="5"/>
  <c r="M1132" i="5"/>
  <c r="O1132" i="5"/>
  <c r="P1132" i="5"/>
  <c r="Q1132" i="5"/>
  <c r="M1136" i="5"/>
  <c r="O1136" i="5"/>
  <c r="P1136" i="5"/>
  <c r="Q1136" i="5"/>
  <c r="M1137" i="5"/>
  <c r="O1137" i="5"/>
  <c r="P1137" i="5"/>
  <c r="Q1137" i="5"/>
  <c r="M1142" i="5"/>
  <c r="O1142" i="5"/>
  <c r="P1142" i="5"/>
  <c r="Q1142" i="5"/>
  <c r="M1146" i="5"/>
  <c r="O1146" i="5"/>
  <c r="P1146" i="5"/>
  <c r="Q1146" i="5"/>
  <c r="R1146" i="5"/>
  <c r="M1150" i="5"/>
  <c r="O1150" i="5"/>
  <c r="P1150" i="5"/>
  <c r="Q1150" i="5"/>
  <c r="R1150" i="5"/>
  <c r="M1154" i="5"/>
  <c r="O1154" i="5"/>
  <c r="P1154" i="5"/>
  <c r="Q1154" i="5"/>
  <c r="R1154" i="5"/>
  <c r="M1162" i="5"/>
  <c r="O1162" i="5"/>
  <c r="Q1162" i="5"/>
  <c r="R1162" i="5"/>
  <c r="M1163" i="5"/>
  <c r="O1163" i="5"/>
  <c r="Q1163" i="5"/>
  <c r="R1163" i="5"/>
  <c r="M1166" i="5"/>
  <c r="O1166" i="5"/>
  <c r="M1167" i="5"/>
  <c r="O1167" i="5"/>
  <c r="Q1167" i="5"/>
  <c r="R1167" i="5"/>
  <c r="M1168" i="5"/>
  <c r="O1168" i="5"/>
  <c r="Q1168" i="5"/>
  <c r="R1168" i="5"/>
  <c r="M1171" i="5"/>
  <c r="O1171" i="5"/>
  <c r="Q1171" i="5"/>
  <c r="R1171" i="5"/>
  <c r="M1173" i="5"/>
  <c r="O1173" i="5"/>
  <c r="Q1173" i="5"/>
  <c r="R1173" i="5"/>
  <c r="M1177" i="5"/>
  <c r="O1177" i="5"/>
  <c r="M1178" i="5"/>
  <c r="O1178" i="5"/>
  <c r="Q1178" i="5"/>
  <c r="R1178" i="5"/>
  <c r="M1179" i="5"/>
  <c r="O1179" i="5"/>
  <c r="Q1179" i="5"/>
  <c r="R1179" i="5"/>
  <c r="M1183" i="5"/>
  <c r="O1183" i="5"/>
  <c r="Q1183" i="5"/>
  <c r="R1183" i="5"/>
  <c r="M1187" i="5"/>
  <c r="O1187" i="5"/>
  <c r="Q1187" i="5"/>
  <c r="R1187" i="5"/>
  <c r="M1192" i="5"/>
  <c r="O1192" i="5"/>
  <c r="Q1192" i="5"/>
  <c r="R1192" i="5"/>
  <c r="M1196" i="5"/>
  <c r="O1196" i="5"/>
  <c r="Q1196" i="5"/>
  <c r="R1196" i="5"/>
  <c r="M1197" i="5"/>
  <c r="O1197" i="5"/>
  <c r="Q1197" i="5"/>
  <c r="R1197" i="5"/>
  <c r="M1200" i="5"/>
  <c r="O1200" i="5"/>
  <c r="M1201" i="5"/>
  <c r="O1201" i="5"/>
  <c r="Q1201" i="5"/>
  <c r="R1201" i="5"/>
  <c r="M1202" i="5"/>
  <c r="O1202" i="5"/>
  <c r="Q1202" i="5"/>
  <c r="M1203" i="5"/>
  <c r="O1203" i="5"/>
  <c r="Q1203" i="5"/>
  <c r="R1203" i="5"/>
  <c r="M1206" i="5"/>
  <c r="O1206" i="5"/>
  <c r="Q1206" i="5"/>
  <c r="R1206" i="5"/>
  <c r="M1209" i="5"/>
  <c r="O1209" i="5"/>
  <c r="Q1209" i="5"/>
  <c r="R1209" i="5"/>
  <c r="M1212" i="5"/>
  <c r="O1212" i="5"/>
  <c r="Q1212" i="5"/>
  <c r="R1212" i="5"/>
  <c r="M1216" i="5"/>
  <c r="O1216" i="5"/>
  <c r="Q1216" i="5"/>
  <c r="R1216" i="5"/>
  <c r="M1220" i="5"/>
  <c r="O1220" i="5"/>
  <c r="Q1220" i="5"/>
  <c r="R1220" i="5"/>
  <c r="M1224" i="5"/>
  <c r="O1224" i="5"/>
  <c r="Q1224" i="5"/>
  <c r="R1224" i="5"/>
  <c r="M1228" i="5"/>
  <c r="O1228" i="5"/>
  <c r="Q1228" i="5"/>
  <c r="R1228" i="5"/>
  <c r="M1232" i="5"/>
  <c r="O1232" i="5"/>
  <c r="P1232" i="5"/>
  <c r="Q1232" i="5"/>
  <c r="M1233" i="5"/>
  <c r="O1233" i="5"/>
  <c r="P1233" i="5"/>
  <c r="Q1233" i="5"/>
  <c r="M1237" i="5"/>
  <c r="O1237" i="5"/>
  <c r="P1237" i="5"/>
  <c r="Q1237" i="5"/>
  <c r="M1241" i="5"/>
  <c r="O1241" i="5"/>
  <c r="P1241" i="5"/>
  <c r="Q1241" i="5"/>
  <c r="M1242" i="5"/>
  <c r="O1242" i="5"/>
  <c r="P1242" i="5"/>
  <c r="Q1242" i="5"/>
  <c r="M1246" i="5"/>
  <c r="O1246" i="5"/>
  <c r="P1246" i="5"/>
  <c r="Q1246" i="5"/>
  <c r="M1250" i="5"/>
  <c r="O1250" i="5"/>
  <c r="Q1250" i="5"/>
  <c r="M1254" i="5"/>
  <c r="O1254" i="5"/>
  <c r="P1254" i="5"/>
  <c r="Q1254" i="5"/>
  <c r="M1258" i="5"/>
  <c r="O1258" i="5"/>
  <c r="P1258" i="5"/>
  <c r="Q1258" i="5"/>
  <c r="M1259" i="5"/>
  <c r="O1259" i="5"/>
  <c r="P1259" i="5"/>
  <c r="Q1259" i="5"/>
  <c r="M1263" i="5"/>
  <c r="O1263" i="5"/>
  <c r="P1263" i="5"/>
  <c r="Q1263" i="5"/>
  <c r="M1267" i="5"/>
  <c r="O1267" i="5"/>
  <c r="P1267" i="5"/>
  <c r="Q1267" i="5"/>
  <c r="M1268" i="5"/>
  <c r="O1268" i="5"/>
  <c r="P1268" i="5"/>
  <c r="Q1268" i="5"/>
  <c r="M1272" i="5"/>
  <c r="O1272" i="5"/>
  <c r="P1272" i="5"/>
  <c r="Q1272" i="5"/>
  <c r="M1276" i="5"/>
  <c r="O1276" i="5"/>
  <c r="P1276" i="5"/>
  <c r="Q1276" i="5"/>
  <c r="M1277" i="5"/>
  <c r="O1277" i="5"/>
  <c r="P1277" i="5"/>
  <c r="Q1277" i="5"/>
  <c r="M1281" i="5"/>
  <c r="O1281" i="5"/>
  <c r="Q1281" i="5"/>
  <c r="M1285" i="5"/>
  <c r="O1285" i="5"/>
  <c r="Q1285" i="5"/>
  <c r="M1289" i="5"/>
  <c r="O1289" i="5"/>
  <c r="P1289" i="5"/>
  <c r="Q1289" i="5"/>
  <c r="M1293" i="5"/>
  <c r="O1293" i="5"/>
  <c r="P1293" i="5"/>
  <c r="Q1293" i="5"/>
  <c r="M1298" i="5"/>
  <c r="O1298" i="5"/>
  <c r="P1298" i="5"/>
  <c r="Q1298" i="5"/>
  <c r="M1299" i="5"/>
  <c r="O1299" i="5"/>
  <c r="P1299" i="5"/>
  <c r="Q1299" i="5"/>
  <c r="M1303" i="5"/>
  <c r="O1303" i="5"/>
  <c r="P1303" i="5"/>
  <c r="Q1303" i="5"/>
  <c r="M1307" i="5"/>
  <c r="O1307" i="5"/>
  <c r="P1307" i="5"/>
  <c r="Q1307" i="5"/>
  <c r="M1311" i="5"/>
  <c r="O1311" i="5"/>
  <c r="P1311" i="5"/>
  <c r="Q1311" i="5"/>
  <c r="M1315" i="5"/>
  <c r="O1315" i="5"/>
  <c r="Q1315" i="5"/>
  <c r="M1316" i="5"/>
  <c r="O1316" i="5"/>
  <c r="P1316" i="5"/>
  <c r="Q1316" i="5"/>
  <c r="M1320" i="5"/>
  <c r="O1320" i="5"/>
  <c r="P1320" i="5"/>
  <c r="Q1320" i="5"/>
  <c r="R1320" i="5"/>
  <c r="M1324" i="5"/>
  <c r="O1324" i="5"/>
  <c r="P1324" i="5"/>
  <c r="Q1324" i="5"/>
  <c r="R1324" i="5"/>
  <c r="M1328" i="5"/>
  <c r="O1328" i="5"/>
  <c r="P1328" i="5"/>
  <c r="Q1328" i="5"/>
  <c r="R1328" i="5"/>
  <c r="M1329" i="5"/>
  <c r="O1329" i="5"/>
  <c r="P1329" i="5"/>
  <c r="Q1329" i="5"/>
  <c r="R1329" i="5"/>
  <c r="M1330" i="5"/>
  <c r="O1330" i="5"/>
  <c r="P1330" i="5"/>
  <c r="Q1330" i="5"/>
  <c r="R1330" i="5"/>
  <c r="M1333" i="5"/>
  <c r="O1333" i="5"/>
  <c r="P1333" i="5"/>
  <c r="Q1333" i="5"/>
  <c r="R1333" i="5"/>
  <c r="M1334" i="5"/>
  <c r="O1334" i="5"/>
  <c r="P1334" i="5"/>
  <c r="Q1334" i="5"/>
  <c r="R1334" i="5"/>
  <c r="M1337" i="5"/>
  <c r="O1337" i="5"/>
  <c r="P1337" i="5"/>
  <c r="Q1337" i="5"/>
  <c r="R1337" i="5"/>
  <c r="M1340" i="5"/>
  <c r="O1340" i="5"/>
  <c r="Q1340" i="5"/>
  <c r="R1340" i="5"/>
  <c r="M1341" i="5"/>
  <c r="O1341" i="5"/>
  <c r="M1342" i="5"/>
  <c r="O1342" i="5"/>
  <c r="Q1342" i="5"/>
  <c r="R1342" i="5"/>
  <c r="M1343" i="5"/>
  <c r="O1343" i="5"/>
  <c r="Q1343" i="5"/>
  <c r="R1343" i="5"/>
  <c r="M1347" i="5"/>
  <c r="O1347" i="5"/>
  <c r="P1347" i="5"/>
  <c r="Q1347" i="5"/>
  <c r="M1348" i="5"/>
  <c r="O1348" i="5"/>
  <c r="P1348" i="5"/>
  <c r="Q1348" i="5"/>
  <c r="R1348" i="5"/>
  <c r="M1349" i="5"/>
  <c r="O1349" i="5"/>
  <c r="P1349" i="5"/>
  <c r="Q1349" i="5"/>
  <c r="M1352" i="5"/>
  <c r="O1352" i="5"/>
  <c r="P1352" i="5"/>
  <c r="Q1352" i="5"/>
  <c r="R1352" i="5"/>
  <c r="M1353" i="5"/>
  <c r="O1353" i="5"/>
  <c r="P1353" i="5"/>
  <c r="Q1353" i="5"/>
  <c r="R1353" i="5"/>
  <c r="M1356" i="5"/>
  <c r="O1356" i="5"/>
  <c r="P1356" i="5"/>
  <c r="Q1356" i="5"/>
  <c r="R1356" i="5"/>
  <c r="M1360" i="5"/>
  <c r="O1360" i="5"/>
  <c r="Q1360" i="5"/>
  <c r="R1360" i="5"/>
  <c r="M1361" i="5"/>
  <c r="O1361" i="5"/>
  <c r="M1362" i="5"/>
  <c r="O1362" i="5"/>
  <c r="Q1362" i="5"/>
  <c r="R1362" i="5"/>
  <c r="M1363" i="5"/>
  <c r="O1363" i="5"/>
  <c r="Q1363" i="5"/>
  <c r="R1363" i="5"/>
  <c r="M1367" i="5"/>
  <c r="O1367" i="5"/>
  <c r="Q1367" i="5"/>
  <c r="R1367" i="5"/>
  <c r="M1368" i="5"/>
  <c r="O1368" i="5"/>
  <c r="Q1368" i="5"/>
  <c r="R1368" i="5"/>
  <c r="M1376" i="5"/>
  <c r="O1376" i="5"/>
  <c r="Q1376" i="5"/>
  <c r="R1376" i="5"/>
  <c r="M1381" i="5"/>
  <c r="O1381" i="5"/>
  <c r="P1381" i="5"/>
  <c r="Q1381" i="5"/>
  <c r="M1385" i="5"/>
  <c r="O1385" i="5"/>
  <c r="Q1385" i="5"/>
  <c r="M1391" i="5"/>
  <c r="O1391" i="5"/>
  <c r="P1391" i="5"/>
  <c r="Q1391" i="5"/>
  <c r="R1391" i="5"/>
  <c r="M1394" i="5"/>
  <c r="O1394" i="5"/>
  <c r="P1394" i="5"/>
  <c r="Q1394" i="5"/>
  <c r="R1394" i="5"/>
  <c r="M1400" i="5"/>
  <c r="O1400" i="5"/>
  <c r="Q1400" i="5"/>
  <c r="M1401" i="5"/>
  <c r="O1401" i="5"/>
  <c r="Q1401" i="5"/>
  <c r="M1402" i="5"/>
  <c r="O1402" i="5"/>
  <c r="Q1402" i="5"/>
  <c r="R1402" i="5"/>
  <c r="M1406" i="5"/>
  <c r="O1406" i="5"/>
  <c r="P1406" i="5"/>
  <c r="Q1406" i="5"/>
  <c r="M1407" i="5"/>
  <c r="O1407" i="5"/>
  <c r="P1407" i="5"/>
  <c r="Q1407" i="5"/>
  <c r="R1407" i="5"/>
  <c r="I1305" i="5"/>
  <c r="J1306" i="5"/>
  <c r="M1306" i="5" s="1"/>
  <c r="K1306" i="5"/>
  <c r="K1305" i="5" s="1"/>
  <c r="L1306" i="5"/>
  <c r="L1305" i="5" s="1"/>
  <c r="H1306" i="5"/>
  <c r="H1305" i="5" s="1"/>
  <c r="J1297" i="5"/>
  <c r="J1296" i="5" s="1"/>
  <c r="M1296" i="5" s="1"/>
  <c r="I1297" i="5"/>
  <c r="N42" i="6" l="1"/>
  <c r="M42" i="6"/>
  <c r="R12" i="6"/>
  <c r="Q12" i="6"/>
  <c r="J1305" i="5"/>
  <c r="H585" i="5"/>
  <c r="Q586" i="5"/>
  <c r="R586" i="5"/>
  <c r="H572" i="5"/>
  <c r="Q573" i="5"/>
  <c r="R573" i="5"/>
  <c r="H595" i="5"/>
  <c r="R596" i="5"/>
  <c r="Q596" i="5"/>
  <c r="H590" i="5"/>
  <c r="R591" i="5"/>
  <c r="Q591" i="5"/>
  <c r="M1297" i="5"/>
  <c r="N1305" i="5"/>
  <c r="P1305" i="5"/>
  <c r="O1306" i="5"/>
  <c r="Q1306" i="5"/>
  <c r="P1306" i="5"/>
  <c r="Q1305" i="5"/>
  <c r="M1305" i="5"/>
  <c r="N1296" i="5"/>
  <c r="N1306" i="5"/>
  <c r="O1305" i="5"/>
  <c r="I1399" i="5"/>
  <c r="I1398" i="5" s="1"/>
  <c r="I1397" i="5" s="1"/>
  <c r="I1396" i="5" s="1"/>
  <c r="J1399" i="5"/>
  <c r="K1399" i="5"/>
  <c r="K1398" i="5" s="1"/>
  <c r="K1397" i="5" s="1"/>
  <c r="L1399" i="5"/>
  <c r="H1399" i="5"/>
  <c r="H1398" i="5" s="1"/>
  <c r="H1397" i="5" s="1"/>
  <c r="H1396" i="5" s="1"/>
  <c r="I1375" i="5"/>
  <c r="I1374" i="5" s="1"/>
  <c r="I1373" i="5" s="1"/>
  <c r="I1372" i="5" s="1"/>
  <c r="I1371" i="5" s="1"/>
  <c r="I1370" i="5" s="1"/>
  <c r="J1375" i="5"/>
  <c r="K1375" i="5"/>
  <c r="K1374" i="5" s="1"/>
  <c r="K1373" i="5" s="1"/>
  <c r="K1372" i="5" s="1"/>
  <c r="K1371" i="5" s="1"/>
  <c r="K1370" i="5" s="1"/>
  <c r="L1375" i="5"/>
  <c r="H1375" i="5"/>
  <c r="H1374" i="5" s="1"/>
  <c r="H1373" i="5" s="1"/>
  <c r="H1372" i="5" s="1"/>
  <c r="H1371" i="5" s="1"/>
  <c r="I1366" i="5"/>
  <c r="I1365" i="5" s="1"/>
  <c r="I1364" i="5" s="1"/>
  <c r="J1366" i="5"/>
  <c r="K1366" i="5"/>
  <c r="K1365" i="5" s="1"/>
  <c r="K1364" i="5" s="1"/>
  <c r="L1366" i="5"/>
  <c r="I1359" i="5"/>
  <c r="I1358" i="5" s="1"/>
  <c r="I1357" i="5" s="1"/>
  <c r="J1359" i="5"/>
  <c r="K1359" i="5"/>
  <c r="K1358" i="5" s="1"/>
  <c r="K1357" i="5" s="1"/>
  <c r="L1359" i="5"/>
  <c r="H1366" i="5"/>
  <c r="H1365" i="5" s="1"/>
  <c r="H1364" i="5" s="1"/>
  <c r="H1361" i="5"/>
  <c r="I1339" i="5"/>
  <c r="I1338" i="5" s="1"/>
  <c r="J1339" i="5"/>
  <c r="K1339" i="5"/>
  <c r="K1338" i="5" s="1"/>
  <c r="L1339" i="5"/>
  <c r="H1341" i="5"/>
  <c r="I1227" i="5"/>
  <c r="I1226" i="5" s="1"/>
  <c r="I1225" i="5" s="1"/>
  <c r="J1227" i="5"/>
  <c r="K1227" i="5"/>
  <c r="K1226" i="5" s="1"/>
  <c r="K1225" i="5" s="1"/>
  <c r="L1227" i="5"/>
  <c r="I1223" i="5"/>
  <c r="I1222" i="5" s="1"/>
  <c r="I1221" i="5" s="1"/>
  <c r="J1223" i="5"/>
  <c r="K1223" i="5"/>
  <c r="K1222" i="5" s="1"/>
  <c r="K1221" i="5" s="1"/>
  <c r="L1223" i="5"/>
  <c r="I1219" i="5"/>
  <c r="J1219" i="5"/>
  <c r="K1219" i="5"/>
  <c r="L1219" i="5"/>
  <c r="I1215" i="5"/>
  <c r="J1215" i="5"/>
  <c r="K1215" i="5"/>
  <c r="L1215" i="5"/>
  <c r="I1211" i="5"/>
  <c r="J1211" i="5"/>
  <c r="K1211" i="5"/>
  <c r="L1211" i="5"/>
  <c r="I1208" i="5"/>
  <c r="J1208" i="5"/>
  <c r="K1208" i="5"/>
  <c r="L1208" i="5"/>
  <c r="I1205" i="5"/>
  <c r="J1205" i="5"/>
  <c r="K1205" i="5"/>
  <c r="L1205" i="5"/>
  <c r="I1199" i="5"/>
  <c r="I1198" i="5" s="1"/>
  <c r="J1199" i="5"/>
  <c r="K1199" i="5"/>
  <c r="L1199" i="5"/>
  <c r="I1195" i="5"/>
  <c r="I1194" i="5" s="1"/>
  <c r="I1193" i="5" s="1"/>
  <c r="J1195" i="5"/>
  <c r="K1195" i="5"/>
  <c r="L1195" i="5"/>
  <c r="I1191" i="5"/>
  <c r="J1191" i="5"/>
  <c r="K1191" i="5"/>
  <c r="K1190" i="5" s="1"/>
  <c r="K1189" i="5" s="1"/>
  <c r="L1191" i="5"/>
  <c r="I1186" i="5"/>
  <c r="I1185" i="5" s="1"/>
  <c r="I1184" i="5" s="1"/>
  <c r="J1186" i="5"/>
  <c r="K1186" i="5"/>
  <c r="K1185" i="5" s="1"/>
  <c r="K1184" i="5" s="1"/>
  <c r="L1186" i="5"/>
  <c r="I1182" i="5"/>
  <c r="I1181" i="5" s="1"/>
  <c r="I1180" i="5" s="1"/>
  <c r="J1182" i="5"/>
  <c r="K1182" i="5"/>
  <c r="K1181" i="5" s="1"/>
  <c r="K1180" i="5" s="1"/>
  <c r="L1182" i="5"/>
  <c r="I1176" i="5"/>
  <c r="I1175" i="5" s="1"/>
  <c r="I1174" i="5" s="1"/>
  <c r="J1176" i="5"/>
  <c r="K1176" i="5"/>
  <c r="K1175" i="5" s="1"/>
  <c r="K1174" i="5" s="1"/>
  <c r="L1176" i="5"/>
  <c r="I1172" i="5"/>
  <c r="J1172" i="5"/>
  <c r="K1172" i="5"/>
  <c r="L1172" i="5"/>
  <c r="I1170" i="5"/>
  <c r="I1169" i="5" s="1"/>
  <c r="J1170" i="5"/>
  <c r="K1170" i="5"/>
  <c r="K1169" i="5" s="1"/>
  <c r="L1170" i="5"/>
  <c r="I1165" i="5"/>
  <c r="I1164" i="5" s="1"/>
  <c r="J1165" i="5"/>
  <c r="K1165" i="5"/>
  <c r="K1164" i="5" s="1"/>
  <c r="L1165" i="5"/>
  <c r="I1161" i="5"/>
  <c r="I1160" i="5" s="1"/>
  <c r="I1159" i="5" s="1"/>
  <c r="J1161" i="5"/>
  <c r="K1161" i="5"/>
  <c r="K1160" i="5" s="1"/>
  <c r="K1159" i="5" s="1"/>
  <c r="L1161" i="5"/>
  <c r="H1227" i="5"/>
  <c r="H1226" i="5" s="1"/>
  <c r="H1225" i="5" s="1"/>
  <c r="H1223" i="5"/>
  <c r="H1222" i="5" s="1"/>
  <c r="H1221" i="5" s="1"/>
  <c r="H1219" i="5"/>
  <c r="H1218" i="5" s="1"/>
  <c r="H1215" i="5"/>
  <c r="H1214" i="5" s="1"/>
  <c r="H1211" i="5"/>
  <c r="H1210" i="5" s="1"/>
  <c r="H1208" i="5"/>
  <c r="H1205" i="5"/>
  <c r="H1204" i="5" s="1"/>
  <c r="H1200" i="5"/>
  <c r="H1195" i="5"/>
  <c r="H1194" i="5" s="1"/>
  <c r="H1193" i="5" s="1"/>
  <c r="H1191" i="5"/>
  <c r="H1186" i="5"/>
  <c r="H1185" i="5" s="1"/>
  <c r="H1184" i="5" s="1"/>
  <c r="H1182" i="5"/>
  <c r="H1181" i="5" s="1"/>
  <c r="H1180" i="5" s="1"/>
  <c r="H1177" i="5"/>
  <c r="H1172" i="5"/>
  <c r="H1170" i="5"/>
  <c r="H1169" i="5" s="1"/>
  <c r="H1166" i="5"/>
  <c r="H1161" i="5"/>
  <c r="H1160" i="5" s="1"/>
  <c r="H1159" i="5" s="1"/>
  <c r="I1109" i="5"/>
  <c r="I1108" i="5" s="1"/>
  <c r="J1109" i="5"/>
  <c r="K1109" i="5"/>
  <c r="K1108" i="5" s="1"/>
  <c r="L1109" i="5"/>
  <c r="I1106" i="5"/>
  <c r="I1105" i="5" s="1"/>
  <c r="J1106" i="5"/>
  <c r="K1106" i="5"/>
  <c r="K1105" i="5" s="1"/>
  <c r="L1106" i="5"/>
  <c r="I1103" i="5"/>
  <c r="I1102" i="5" s="1"/>
  <c r="I1101" i="5" s="1"/>
  <c r="J1103" i="5"/>
  <c r="K1103" i="5"/>
  <c r="K1102" i="5" s="1"/>
  <c r="K1101" i="5" s="1"/>
  <c r="L1103" i="5"/>
  <c r="I1099" i="5"/>
  <c r="I1098" i="5" s="1"/>
  <c r="I1097" i="5" s="1"/>
  <c r="J1099" i="5"/>
  <c r="K1099" i="5"/>
  <c r="K1098" i="5" s="1"/>
  <c r="K1097" i="5" s="1"/>
  <c r="L1099" i="5"/>
  <c r="I1093" i="5"/>
  <c r="I1092" i="5" s="1"/>
  <c r="J1093" i="5"/>
  <c r="K1093" i="5"/>
  <c r="K1092" i="5" s="1"/>
  <c r="L1093" i="5"/>
  <c r="I1089" i="5"/>
  <c r="I1088" i="5" s="1"/>
  <c r="I1087" i="5" s="1"/>
  <c r="I1086" i="5" s="1"/>
  <c r="J1089" i="5"/>
  <c r="K1089" i="5"/>
  <c r="K1088" i="5" s="1"/>
  <c r="K1087" i="5" s="1"/>
  <c r="K1086" i="5" s="1"/>
  <c r="L1089" i="5"/>
  <c r="H1109" i="5"/>
  <c r="H1108" i="5" s="1"/>
  <c r="H1106" i="5"/>
  <c r="H1105" i="5" s="1"/>
  <c r="H1103" i="5"/>
  <c r="H1102" i="5" s="1"/>
  <c r="H1101" i="5" s="1"/>
  <c r="H1099" i="5"/>
  <c r="H1098" i="5" s="1"/>
  <c r="H1097" i="5" s="1"/>
  <c r="H1094" i="5"/>
  <c r="H1089" i="5"/>
  <c r="H1088" i="5" s="1"/>
  <c r="H1087" i="5" s="1"/>
  <c r="N40" i="6" l="1"/>
  <c r="M40" i="6"/>
  <c r="Q11" i="6"/>
  <c r="R11" i="6"/>
  <c r="R595" i="5"/>
  <c r="Q595" i="5"/>
  <c r="Q572" i="5"/>
  <c r="R572" i="5"/>
  <c r="R590" i="5"/>
  <c r="Q590" i="5"/>
  <c r="R585" i="5"/>
  <c r="Q585" i="5"/>
  <c r="M1161" i="5"/>
  <c r="M1165" i="5"/>
  <c r="M1170" i="5"/>
  <c r="M1172" i="5"/>
  <c r="M1176" i="5"/>
  <c r="M1191" i="5"/>
  <c r="M1195" i="5"/>
  <c r="M1199" i="5"/>
  <c r="H1093" i="5"/>
  <c r="H1092" i="5" s="1"/>
  <c r="Q1094" i="5"/>
  <c r="R1094" i="5"/>
  <c r="Q1166" i="5"/>
  <c r="R1166" i="5"/>
  <c r="Q1200" i="5"/>
  <c r="R1200" i="5"/>
  <c r="Q1161" i="5"/>
  <c r="R1161" i="5"/>
  <c r="O1161" i="5"/>
  <c r="O1165" i="5"/>
  <c r="Q1170" i="5"/>
  <c r="O1170" i="5"/>
  <c r="R1170" i="5"/>
  <c r="Q1172" i="5"/>
  <c r="O1172" i="5"/>
  <c r="R1172" i="5"/>
  <c r="O1176" i="5"/>
  <c r="Q1191" i="5"/>
  <c r="R1191" i="5"/>
  <c r="O1191" i="5"/>
  <c r="Q1195" i="5"/>
  <c r="R1195" i="5"/>
  <c r="O1195" i="5"/>
  <c r="O1199" i="5"/>
  <c r="O1205" i="5"/>
  <c r="R1205" i="5"/>
  <c r="Q1205" i="5"/>
  <c r="J1204" i="5"/>
  <c r="M1205" i="5"/>
  <c r="L1207" i="5"/>
  <c r="O1208" i="5"/>
  <c r="R1208" i="5"/>
  <c r="Q1208" i="5"/>
  <c r="J1207" i="5"/>
  <c r="M1208" i="5"/>
  <c r="O1211" i="5"/>
  <c r="R1211" i="5"/>
  <c r="Q1211" i="5"/>
  <c r="J1210" i="5"/>
  <c r="M1211" i="5"/>
  <c r="O1215" i="5"/>
  <c r="R1215" i="5"/>
  <c r="Q1215" i="5"/>
  <c r="J1214" i="5"/>
  <c r="M1215" i="5"/>
  <c r="L1218" i="5"/>
  <c r="O1219" i="5"/>
  <c r="R1219" i="5"/>
  <c r="Q1219" i="5"/>
  <c r="J1218" i="5"/>
  <c r="M1219" i="5"/>
  <c r="O1223" i="5"/>
  <c r="R1223" i="5"/>
  <c r="Q1223" i="5"/>
  <c r="J1222" i="5"/>
  <c r="M1222" i="5" s="1"/>
  <c r="M1223" i="5"/>
  <c r="H1339" i="5"/>
  <c r="H1338" i="5" s="1"/>
  <c r="Q1341" i="5"/>
  <c r="R1341" i="5"/>
  <c r="L1398" i="5"/>
  <c r="O1399" i="5"/>
  <c r="R1399" i="5"/>
  <c r="Q1399" i="5"/>
  <c r="J1398" i="5"/>
  <c r="M1399" i="5"/>
  <c r="L1088" i="5"/>
  <c r="Q1089" i="5"/>
  <c r="O1089" i="5"/>
  <c r="R1089" i="5"/>
  <c r="J1088" i="5"/>
  <c r="M1089" i="5"/>
  <c r="L1092" i="5"/>
  <c r="O1093" i="5"/>
  <c r="J1092" i="5"/>
  <c r="M1092" i="5" s="1"/>
  <c r="M1093" i="5"/>
  <c r="L1098" i="5"/>
  <c r="Q1099" i="5"/>
  <c r="R1099" i="5"/>
  <c r="O1099" i="5"/>
  <c r="J1098" i="5"/>
  <c r="M1099" i="5"/>
  <c r="L1102" i="5"/>
  <c r="Q1103" i="5"/>
  <c r="R1103" i="5"/>
  <c r="O1103" i="5"/>
  <c r="J1102" i="5"/>
  <c r="M1103" i="5"/>
  <c r="L1105" i="5"/>
  <c r="Q1106" i="5"/>
  <c r="R1106" i="5"/>
  <c r="O1106" i="5"/>
  <c r="J1105" i="5"/>
  <c r="M1105" i="5" s="1"/>
  <c r="M1106" i="5"/>
  <c r="L1108" i="5"/>
  <c r="Q1109" i="5"/>
  <c r="R1109" i="5"/>
  <c r="O1109" i="5"/>
  <c r="J1108" i="5"/>
  <c r="M1108" i="5" s="1"/>
  <c r="M1109" i="5"/>
  <c r="Q1177" i="5"/>
  <c r="R1177" i="5"/>
  <c r="L1338" i="5"/>
  <c r="O1339" i="5"/>
  <c r="J1338" i="5"/>
  <c r="M1338" i="5" s="1"/>
  <c r="M1339" i="5"/>
  <c r="H1359" i="5"/>
  <c r="H1358" i="5" s="1"/>
  <c r="H1357" i="5" s="1"/>
  <c r="Q1361" i="5"/>
  <c r="R1361" i="5"/>
  <c r="L1358" i="5"/>
  <c r="O1359" i="5"/>
  <c r="J1358" i="5"/>
  <c r="M1359" i="5"/>
  <c r="L1365" i="5"/>
  <c r="Q1366" i="5"/>
  <c r="O1366" i="5"/>
  <c r="R1366" i="5"/>
  <c r="J1365" i="5"/>
  <c r="M1366" i="5"/>
  <c r="L1374" i="5"/>
  <c r="O1375" i="5"/>
  <c r="R1375" i="5"/>
  <c r="Q1375" i="5"/>
  <c r="J1374" i="5"/>
  <c r="M1375" i="5"/>
  <c r="K1396" i="5"/>
  <c r="O1182" i="5"/>
  <c r="R1182" i="5"/>
  <c r="Q1182" i="5"/>
  <c r="M1182" i="5"/>
  <c r="O1186" i="5"/>
  <c r="R1186" i="5"/>
  <c r="Q1186" i="5"/>
  <c r="M1186" i="5"/>
  <c r="L1226" i="5"/>
  <c r="Q1226" i="5" s="1"/>
  <c r="Q1227" i="5"/>
  <c r="O1227" i="5"/>
  <c r="R1227" i="5"/>
  <c r="J1226" i="5"/>
  <c r="M1226" i="5" s="1"/>
  <c r="M1227" i="5"/>
  <c r="L1204" i="5"/>
  <c r="L1210" i="5"/>
  <c r="L1214" i="5"/>
  <c r="L1222" i="5"/>
  <c r="H1370" i="5"/>
  <c r="H1165" i="5"/>
  <c r="H1164" i="5" s="1"/>
  <c r="H1190" i="5"/>
  <c r="H1189" i="5" s="1"/>
  <c r="H1199" i="5"/>
  <c r="H1198" i="5" s="1"/>
  <c r="H1207" i="5"/>
  <c r="H1213" i="5"/>
  <c r="H1217" i="5"/>
  <c r="L1160" i="5"/>
  <c r="J1160" i="5"/>
  <c r="M1160" i="5" s="1"/>
  <c r="L1164" i="5"/>
  <c r="J1164" i="5"/>
  <c r="M1164" i="5" s="1"/>
  <c r="L1169" i="5"/>
  <c r="J1169" i="5"/>
  <c r="M1169" i="5" s="1"/>
  <c r="L1175" i="5"/>
  <c r="J1175" i="5"/>
  <c r="M1175" i="5" s="1"/>
  <c r="L1181" i="5"/>
  <c r="J1181" i="5"/>
  <c r="M1181" i="5" s="1"/>
  <c r="L1185" i="5"/>
  <c r="J1185" i="5"/>
  <c r="M1185" i="5" s="1"/>
  <c r="I1190" i="5"/>
  <c r="I1189" i="5" s="1"/>
  <c r="K1194" i="5"/>
  <c r="K1193" i="5" s="1"/>
  <c r="K1198" i="5"/>
  <c r="K1204" i="5"/>
  <c r="I1204" i="5"/>
  <c r="K1207" i="5"/>
  <c r="I1207" i="5"/>
  <c r="K1210" i="5"/>
  <c r="I1210" i="5"/>
  <c r="K1214" i="5"/>
  <c r="I1214" i="5"/>
  <c r="K1218" i="5"/>
  <c r="I1218" i="5"/>
  <c r="H1176" i="5"/>
  <c r="H1175" i="5" s="1"/>
  <c r="H1174" i="5" s="1"/>
  <c r="L1190" i="5"/>
  <c r="J1190" i="5"/>
  <c r="L1194" i="5"/>
  <c r="J1194" i="5"/>
  <c r="M1194" i="5" s="1"/>
  <c r="L1198" i="5"/>
  <c r="J1198" i="5"/>
  <c r="M1198" i="5" s="1"/>
  <c r="K1158" i="5"/>
  <c r="I1158" i="5"/>
  <c r="H1086" i="5"/>
  <c r="H1085" i="5" s="1"/>
  <c r="I1085" i="5"/>
  <c r="K1085" i="5"/>
  <c r="N13" i="6" l="1"/>
  <c r="M13" i="6"/>
  <c r="R10" i="6"/>
  <c r="Q10" i="6"/>
  <c r="Q1339" i="5"/>
  <c r="J1221" i="5"/>
  <c r="M1221" i="5" s="1"/>
  <c r="L1225" i="5"/>
  <c r="R1225" i="5" s="1"/>
  <c r="R1093" i="5"/>
  <c r="Q1093" i="5"/>
  <c r="R1176" i="5"/>
  <c r="Q1176" i="5"/>
  <c r="J1225" i="5"/>
  <c r="M1225" i="5" s="1"/>
  <c r="Q1359" i="5"/>
  <c r="O1226" i="5"/>
  <c r="R1359" i="5"/>
  <c r="Q1198" i="5"/>
  <c r="R1198" i="5"/>
  <c r="O1198" i="5"/>
  <c r="Q1194" i="5"/>
  <c r="R1194" i="5"/>
  <c r="O1194" i="5"/>
  <c r="Q1190" i="5"/>
  <c r="R1190" i="5"/>
  <c r="O1190" i="5"/>
  <c r="Q1175" i="5"/>
  <c r="O1175" i="5"/>
  <c r="R1175" i="5"/>
  <c r="Q1169" i="5"/>
  <c r="O1169" i="5"/>
  <c r="R1169" i="5"/>
  <c r="Q1164" i="5"/>
  <c r="R1164" i="5"/>
  <c r="O1164" i="5"/>
  <c r="Q1160" i="5"/>
  <c r="R1160" i="5"/>
  <c r="O1160" i="5"/>
  <c r="L1213" i="5"/>
  <c r="O1214" i="5"/>
  <c r="R1214" i="5"/>
  <c r="Q1214" i="5"/>
  <c r="O1204" i="5"/>
  <c r="R1204" i="5"/>
  <c r="Q1204" i="5"/>
  <c r="J1373" i="5"/>
  <c r="M1374" i="5"/>
  <c r="L1373" i="5"/>
  <c r="O1374" i="5"/>
  <c r="R1374" i="5"/>
  <c r="Q1374" i="5"/>
  <c r="J1364" i="5"/>
  <c r="M1364" i="5" s="1"/>
  <c r="M1365" i="5"/>
  <c r="L1364" i="5"/>
  <c r="Q1365" i="5"/>
  <c r="O1365" i="5"/>
  <c r="R1365" i="5"/>
  <c r="J1357" i="5"/>
  <c r="M1357" i="5" s="1"/>
  <c r="M1358" i="5"/>
  <c r="L1357" i="5"/>
  <c r="Q1358" i="5"/>
  <c r="R1358" i="5"/>
  <c r="O1358" i="5"/>
  <c r="M1210" i="5"/>
  <c r="R1199" i="5"/>
  <c r="R1165" i="5"/>
  <c r="M1190" i="5"/>
  <c r="H1158" i="5"/>
  <c r="O1222" i="5"/>
  <c r="R1222" i="5"/>
  <c r="Q1222" i="5"/>
  <c r="O1210" i="5"/>
  <c r="R1210" i="5"/>
  <c r="Q1210" i="5"/>
  <c r="R1339" i="5"/>
  <c r="Q1338" i="5"/>
  <c r="R1338" i="5"/>
  <c r="O1338" i="5"/>
  <c r="Q1108" i="5"/>
  <c r="R1108" i="5"/>
  <c r="O1108" i="5"/>
  <c r="Q1105" i="5"/>
  <c r="R1105" i="5"/>
  <c r="O1105" i="5"/>
  <c r="J1101" i="5"/>
  <c r="M1101" i="5" s="1"/>
  <c r="M1102" i="5"/>
  <c r="L1101" i="5"/>
  <c r="Q1102" i="5"/>
  <c r="R1102" i="5"/>
  <c r="O1102" i="5"/>
  <c r="J1097" i="5"/>
  <c r="M1097" i="5" s="1"/>
  <c r="M1098" i="5"/>
  <c r="L1097" i="5"/>
  <c r="Q1098" i="5"/>
  <c r="R1098" i="5"/>
  <c r="O1098" i="5"/>
  <c r="Q1092" i="5"/>
  <c r="O1092" i="5"/>
  <c r="R1092" i="5"/>
  <c r="J1087" i="5"/>
  <c r="M1088" i="5"/>
  <c r="L1087" i="5"/>
  <c r="Q1088" i="5"/>
  <c r="O1088" i="5"/>
  <c r="R1088" i="5"/>
  <c r="J1397" i="5"/>
  <c r="M1398" i="5"/>
  <c r="L1397" i="5"/>
  <c r="O1398" i="5"/>
  <c r="R1398" i="5"/>
  <c r="Q1398" i="5"/>
  <c r="J1217" i="5"/>
  <c r="M1218" i="5"/>
  <c r="L1217" i="5"/>
  <c r="O1218" i="5"/>
  <c r="R1218" i="5"/>
  <c r="Q1218" i="5"/>
  <c r="J1213" i="5"/>
  <c r="M1214" i="5"/>
  <c r="M1207" i="5"/>
  <c r="O1207" i="5"/>
  <c r="R1207" i="5"/>
  <c r="Q1207" i="5"/>
  <c r="M1204" i="5"/>
  <c r="Q1199" i="5"/>
  <c r="Q1165" i="5"/>
  <c r="O1181" i="5"/>
  <c r="R1181" i="5"/>
  <c r="Q1181" i="5"/>
  <c r="O1185" i="5"/>
  <c r="R1185" i="5"/>
  <c r="Q1185" i="5"/>
  <c r="R1226" i="5"/>
  <c r="Q1225" i="5"/>
  <c r="L1221" i="5"/>
  <c r="J1193" i="5"/>
  <c r="M1193" i="5" s="1"/>
  <c r="L1189" i="5"/>
  <c r="J1184" i="5"/>
  <c r="M1184" i="5" s="1"/>
  <c r="J1180" i="5"/>
  <c r="M1180" i="5" s="1"/>
  <c r="J1174" i="5"/>
  <c r="M1174" i="5" s="1"/>
  <c r="J1159" i="5"/>
  <c r="M1159" i="5" s="1"/>
  <c r="H1188" i="5"/>
  <c r="L1193" i="5"/>
  <c r="J1189" i="5"/>
  <c r="M1189" i="5" s="1"/>
  <c r="I1217" i="5"/>
  <c r="K1217" i="5"/>
  <c r="I1213" i="5"/>
  <c r="K1213" i="5"/>
  <c r="L1184" i="5"/>
  <c r="L1180" i="5"/>
  <c r="L1174" i="5"/>
  <c r="L1159" i="5"/>
  <c r="N12" i="6" l="1"/>
  <c r="M12" i="6"/>
  <c r="H1157" i="5"/>
  <c r="O1225" i="5"/>
  <c r="M1213" i="5"/>
  <c r="M1217" i="5"/>
  <c r="Q1159" i="5"/>
  <c r="R1159" i="5"/>
  <c r="O1159" i="5"/>
  <c r="O1217" i="5"/>
  <c r="R1217" i="5"/>
  <c r="Q1217" i="5"/>
  <c r="O1397" i="5"/>
  <c r="R1397" i="5"/>
  <c r="L1396" i="5"/>
  <c r="Q1397" i="5"/>
  <c r="M1397" i="5"/>
  <c r="J1396" i="5"/>
  <c r="M1396" i="5" s="1"/>
  <c r="L1086" i="5"/>
  <c r="Q1087" i="5"/>
  <c r="O1087" i="5"/>
  <c r="R1087" i="5"/>
  <c r="J1086" i="5"/>
  <c r="M1087" i="5"/>
  <c r="Q1357" i="5"/>
  <c r="R1357" i="5"/>
  <c r="O1357" i="5"/>
  <c r="Q1364" i="5"/>
  <c r="O1364" i="5"/>
  <c r="R1364" i="5"/>
  <c r="L1372" i="5"/>
  <c r="O1373" i="5"/>
  <c r="R1373" i="5"/>
  <c r="Q1373" i="5"/>
  <c r="J1372" i="5"/>
  <c r="M1373" i="5"/>
  <c r="Q1174" i="5"/>
  <c r="O1174" i="5"/>
  <c r="R1174" i="5"/>
  <c r="Q1193" i="5"/>
  <c r="R1193" i="5"/>
  <c r="O1193" i="5"/>
  <c r="Q1189" i="5"/>
  <c r="R1189" i="5"/>
  <c r="O1189" i="5"/>
  <c r="O1221" i="5"/>
  <c r="R1221" i="5"/>
  <c r="Q1221" i="5"/>
  <c r="Q1097" i="5"/>
  <c r="R1097" i="5"/>
  <c r="O1097" i="5"/>
  <c r="Q1101" i="5"/>
  <c r="R1101" i="5"/>
  <c r="O1101" i="5"/>
  <c r="O1213" i="5"/>
  <c r="R1213" i="5"/>
  <c r="Q1213" i="5"/>
  <c r="O1180" i="5"/>
  <c r="R1180" i="5"/>
  <c r="Q1180" i="5"/>
  <c r="O1184" i="5"/>
  <c r="R1184" i="5"/>
  <c r="Q1184" i="5"/>
  <c r="J1188" i="5"/>
  <c r="L1188" i="5"/>
  <c r="L1158" i="5"/>
  <c r="K1188" i="5"/>
  <c r="K1157" i="5" s="1"/>
  <c r="I1188" i="5"/>
  <c r="I1157" i="5" s="1"/>
  <c r="J1158" i="5"/>
  <c r="M1158" i="5" s="1"/>
  <c r="N11" i="6" l="1"/>
  <c r="M11" i="6"/>
  <c r="O1396" i="5"/>
  <c r="R1396" i="5"/>
  <c r="Q1396" i="5"/>
  <c r="J1371" i="5"/>
  <c r="M1372" i="5"/>
  <c r="L1371" i="5"/>
  <c r="O1372" i="5"/>
  <c r="R1372" i="5"/>
  <c r="Q1372" i="5"/>
  <c r="M1086" i="5"/>
  <c r="J1085" i="5"/>
  <c r="M1085" i="5" s="1"/>
  <c r="Q1086" i="5"/>
  <c r="O1086" i="5"/>
  <c r="R1086" i="5"/>
  <c r="L1085" i="5"/>
  <c r="O1158" i="5"/>
  <c r="R1158" i="5"/>
  <c r="Q1158" i="5"/>
  <c r="O1188" i="5"/>
  <c r="R1188" i="5"/>
  <c r="Q1188" i="5"/>
  <c r="M1188" i="5"/>
  <c r="J1157" i="5"/>
  <c r="M1157" i="5" s="1"/>
  <c r="L1157" i="5"/>
  <c r="N10" i="6" l="1"/>
  <c r="M10" i="6"/>
  <c r="Q1085" i="5"/>
  <c r="O1085" i="5"/>
  <c r="R1085" i="5"/>
  <c r="L1370" i="5"/>
  <c r="O1371" i="5"/>
  <c r="R1371" i="5"/>
  <c r="Q1371" i="5"/>
  <c r="J1370" i="5"/>
  <c r="M1370" i="5" s="1"/>
  <c r="M1371" i="5"/>
  <c r="O1157" i="5"/>
  <c r="R1157" i="5"/>
  <c r="Q1157" i="5"/>
  <c r="H1020" i="5"/>
  <c r="M1021" i="5"/>
  <c r="O1021" i="5"/>
  <c r="Q1021" i="5"/>
  <c r="R1021" i="5"/>
  <c r="M1022" i="5"/>
  <c r="O1022" i="5"/>
  <c r="Q1022" i="5"/>
  <c r="M1023" i="5"/>
  <c r="O1023" i="5"/>
  <c r="Q1023" i="5"/>
  <c r="R1023" i="5"/>
  <c r="I1020" i="5"/>
  <c r="I1019" i="5" s="1"/>
  <c r="I1018" i="5" s="1"/>
  <c r="J1020" i="5"/>
  <c r="J1019" i="5" s="1"/>
  <c r="J1018" i="5" s="1"/>
  <c r="K1020" i="5"/>
  <c r="K1019" i="5" s="1"/>
  <c r="K1018" i="5" s="1"/>
  <c r="L1020" i="5"/>
  <c r="L1019" i="5" s="1"/>
  <c r="H1019" i="5"/>
  <c r="H1018" i="5" s="1"/>
  <c r="O1370" i="5" l="1"/>
  <c r="R1370" i="5"/>
  <c r="Q1370" i="5"/>
  <c r="L1018" i="5"/>
  <c r="Q1018" i="5" s="1"/>
  <c r="M1018" i="5"/>
  <c r="R1020" i="5"/>
  <c r="O1020" i="5"/>
  <c r="R1019" i="5"/>
  <c r="O1019" i="5"/>
  <c r="Q1020" i="5"/>
  <c r="M1020" i="5"/>
  <c r="Q1019" i="5"/>
  <c r="M1019" i="5"/>
  <c r="R1018" i="5" l="1"/>
  <c r="O1018" i="5"/>
  <c r="H1015" i="5"/>
  <c r="H1014" i="5" s="1"/>
  <c r="H1011" i="5"/>
  <c r="H1010" i="5" s="1"/>
  <c r="H1006" i="5"/>
  <c r="H1005" i="5" s="1"/>
  <c r="H1002" i="5"/>
  <c r="H1001" i="5" s="1"/>
  <c r="H1000" i="5" s="1"/>
  <c r="H998" i="5"/>
  <c r="H997" i="5" s="1"/>
  <c r="H995" i="5"/>
  <c r="H994" i="5" s="1"/>
  <c r="H993" i="5" l="1"/>
  <c r="H1004" i="5"/>
  <c r="I15" i="5"/>
  <c r="I14" i="5" s="1"/>
  <c r="H16" i="5"/>
  <c r="H15" i="5" s="1"/>
  <c r="H14" i="5" s="1"/>
  <c r="J16" i="5"/>
  <c r="J15" i="5" s="1"/>
  <c r="K16" i="5"/>
  <c r="K15" i="5" s="1"/>
  <c r="K14" i="5" s="1"/>
  <c r="L16" i="5"/>
  <c r="L15" i="5" s="1"/>
  <c r="M17" i="5"/>
  <c r="O17" i="5"/>
  <c r="P17" i="5"/>
  <c r="Q17" i="5"/>
  <c r="R17" i="5"/>
  <c r="M18" i="5"/>
  <c r="O18" i="5"/>
  <c r="P18" i="5"/>
  <c r="Q18" i="5"/>
  <c r="R18" i="5"/>
  <c r="H21" i="5"/>
  <c r="H20" i="5" s="1"/>
  <c r="H19" i="5" s="1"/>
  <c r="I21" i="5"/>
  <c r="I20" i="5" s="1"/>
  <c r="I19" i="5" s="1"/>
  <c r="J21" i="5"/>
  <c r="J20" i="5" s="1"/>
  <c r="J19" i="5" s="1"/>
  <c r="K21" i="5"/>
  <c r="L21" i="5"/>
  <c r="L20" i="5" s="1"/>
  <c r="L19" i="5" s="1"/>
  <c r="M22" i="5"/>
  <c r="O22" i="5"/>
  <c r="Q22" i="5"/>
  <c r="R22" i="5"/>
  <c r="M23" i="5"/>
  <c r="O23" i="5"/>
  <c r="Q23" i="5"/>
  <c r="R23" i="5"/>
  <c r="H26" i="5"/>
  <c r="H25" i="5" s="1"/>
  <c r="H24" i="5" s="1"/>
  <c r="I26" i="5"/>
  <c r="I25" i="5" s="1"/>
  <c r="I24" i="5" s="1"/>
  <c r="J26" i="5"/>
  <c r="K26" i="5"/>
  <c r="K25" i="5" s="1"/>
  <c r="K24" i="5" s="1"/>
  <c r="L26" i="5"/>
  <c r="R26" i="5" s="1"/>
  <c r="M27" i="5"/>
  <c r="O27" i="5"/>
  <c r="Q27" i="5"/>
  <c r="R27" i="5"/>
  <c r="H31" i="5"/>
  <c r="H30" i="5" s="1"/>
  <c r="I31" i="5"/>
  <c r="I30" i="5" s="1"/>
  <c r="J31" i="5"/>
  <c r="K31" i="5"/>
  <c r="K30" i="5" s="1"/>
  <c r="L31" i="5"/>
  <c r="R31" i="5" s="1"/>
  <c r="M32" i="5"/>
  <c r="O32" i="5"/>
  <c r="Q32" i="5"/>
  <c r="R32" i="5"/>
  <c r="I33" i="5"/>
  <c r="H34" i="5"/>
  <c r="J34" i="5"/>
  <c r="J33" i="5" s="1"/>
  <c r="N33" i="5" s="1"/>
  <c r="K34" i="5"/>
  <c r="L34" i="5"/>
  <c r="L33" i="5" s="1"/>
  <c r="M35" i="5"/>
  <c r="O35" i="5"/>
  <c r="P35" i="5"/>
  <c r="Q35" i="5"/>
  <c r="R35" i="5"/>
  <c r="I37" i="5"/>
  <c r="I36" i="5" s="1"/>
  <c r="H38" i="5"/>
  <c r="J38" i="5"/>
  <c r="J37" i="5" s="1"/>
  <c r="K38" i="5"/>
  <c r="K37" i="5" s="1"/>
  <c r="L38" i="5"/>
  <c r="L37" i="5" s="1"/>
  <c r="L36" i="5" s="1"/>
  <c r="M39" i="5"/>
  <c r="O39" i="5"/>
  <c r="P39" i="5"/>
  <c r="Q39" i="5"/>
  <c r="R39" i="5"/>
  <c r="I41" i="5"/>
  <c r="I40" i="5" s="1"/>
  <c r="H42" i="5"/>
  <c r="J42" i="5"/>
  <c r="J41" i="5" s="1"/>
  <c r="N41" i="5" s="1"/>
  <c r="K42" i="5"/>
  <c r="L42" i="5"/>
  <c r="L41" i="5" s="1"/>
  <c r="M43" i="5"/>
  <c r="O43" i="5"/>
  <c r="P43" i="5"/>
  <c r="Q43" i="5"/>
  <c r="R43" i="5"/>
  <c r="I45" i="5"/>
  <c r="I44" i="5" s="1"/>
  <c r="H46" i="5"/>
  <c r="J46" i="5"/>
  <c r="J45" i="5" s="1"/>
  <c r="K46" i="5"/>
  <c r="L46" i="5"/>
  <c r="L45" i="5" s="1"/>
  <c r="M47" i="5"/>
  <c r="O47" i="5"/>
  <c r="P47" i="5"/>
  <c r="Q47" i="5"/>
  <c r="R47" i="5"/>
  <c r="I49" i="5"/>
  <c r="H50" i="5"/>
  <c r="J50" i="5"/>
  <c r="J49" i="5" s="1"/>
  <c r="N49" i="5" s="1"/>
  <c r="K50" i="5"/>
  <c r="L50" i="5"/>
  <c r="L49" i="5" s="1"/>
  <c r="M51" i="5"/>
  <c r="O51" i="5"/>
  <c r="P51" i="5"/>
  <c r="Q51" i="5"/>
  <c r="R51" i="5"/>
  <c r="M52" i="5"/>
  <c r="O52" i="5"/>
  <c r="P52" i="5"/>
  <c r="Q52" i="5"/>
  <c r="R52" i="5"/>
  <c r="I53" i="5"/>
  <c r="H54" i="5"/>
  <c r="H53" i="5" s="1"/>
  <c r="J54" i="5"/>
  <c r="J53" i="5" s="1"/>
  <c r="K54" i="5"/>
  <c r="K53" i="5" s="1"/>
  <c r="L54" i="5"/>
  <c r="M55" i="5"/>
  <c r="O55" i="5"/>
  <c r="P55" i="5"/>
  <c r="Q55" i="5"/>
  <c r="R55" i="5"/>
  <c r="M56" i="5"/>
  <c r="O56" i="5"/>
  <c r="P56" i="5"/>
  <c r="Q56" i="5"/>
  <c r="R56" i="5"/>
  <c r="I58" i="5"/>
  <c r="H59" i="5"/>
  <c r="H58" i="5" s="1"/>
  <c r="J59" i="5"/>
  <c r="M59" i="5" s="1"/>
  <c r="K59" i="5"/>
  <c r="K58" i="5" s="1"/>
  <c r="L59" i="5"/>
  <c r="L58" i="5" s="1"/>
  <c r="M60" i="5"/>
  <c r="O60" i="5"/>
  <c r="P60" i="5"/>
  <c r="Q60" i="5"/>
  <c r="R60" i="5"/>
  <c r="M61" i="5"/>
  <c r="O61" i="5"/>
  <c r="P61" i="5"/>
  <c r="Q61" i="5"/>
  <c r="R61" i="5"/>
  <c r="M62" i="5"/>
  <c r="O62" i="5"/>
  <c r="P62" i="5"/>
  <c r="Q62" i="5"/>
  <c r="R62" i="5"/>
  <c r="I63" i="5"/>
  <c r="H64" i="5"/>
  <c r="J64" i="5"/>
  <c r="J63" i="5" s="1"/>
  <c r="K64" i="5"/>
  <c r="L64" i="5"/>
  <c r="L63" i="5" s="1"/>
  <c r="M65" i="5"/>
  <c r="O65" i="5"/>
  <c r="P65" i="5"/>
  <c r="Q65" i="5"/>
  <c r="R65" i="5"/>
  <c r="M66" i="5"/>
  <c r="O66" i="5"/>
  <c r="P66" i="5"/>
  <c r="Q66" i="5"/>
  <c r="R66" i="5"/>
  <c r="I67" i="5"/>
  <c r="H68" i="5"/>
  <c r="H67" i="5" s="1"/>
  <c r="J68" i="5"/>
  <c r="J67" i="5" s="1"/>
  <c r="K68" i="5"/>
  <c r="K67" i="5" s="1"/>
  <c r="L68" i="5"/>
  <c r="L67" i="5" s="1"/>
  <c r="M69" i="5"/>
  <c r="O69" i="5"/>
  <c r="P69" i="5"/>
  <c r="Q69" i="5"/>
  <c r="R69" i="5"/>
  <c r="M70" i="5"/>
  <c r="O70" i="5"/>
  <c r="P70" i="5"/>
  <c r="Q70" i="5"/>
  <c r="R70" i="5"/>
  <c r="M71" i="5"/>
  <c r="O71" i="5"/>
  <c r="P71" i="5"/>
  <c r="Q71" i="5"/>
  <c r="R71" i="5"/>
  <c r="H73" i="5"/>
  <c r="H72" i="5" s="1"/>
  <c r="I73" i="5"/>
  <c r="I72" i="5" s="1"/>
  <c r="J73" i="5"/>
  <c r="K73" i="5"/>
  <c r="K72" i="5" s="1"/>
  <c r="L73" i="5"/>
  <c r="M74" i="5"/>
  <c r="N74" i="5"/>
  <c r="O74" i="5"/>
  <c r="P74" i="5"/>
  <c r="Q74" i="5"/>
  <c r="R74" i="5"/>
  <c r="H77" i="5"/>
  <c r="H76" i="5" s="1"/>
  <c r="H75" i="5" s="1"/>
  <c r="I77" i="5"/>
  <c r="I76" i="5" s="1"/>
  <c r="I75" i="5" s="1"/>
  <c r="J77" i="5"/>
  <c r="J76" i="5" s="1"/>
  <c r="K77" i="5"/>
  <c r="L77" i="5"/>
  <c r="L76" i="5" s="1"/>
  <c r="M78" i="5"/>
  <c r="O78" i="5"/>
  <c r="Q78" i="5"/>
  <c r="R78" i="5"/>
  <c r="M79" i="5"/>
  <c r="O79" i="5"/>
  <c r="Q79" i="5"/>
  <c r="R79" i="5"/>
  <c r="H82" i="5"/>
  <c r="H81" i="5" s="1"/>
  <c r="H80" i="5" s="1"/>
  <c r="I82" i="5"/>
  <c r="I81" i="5" s="1"/>
  <c r="I80" i="5" s="1"/>
  <c r="J82" i="5"/>
  <c r="K82" i="5"/>
  <c r="K81" i="5" s="1"/>
  <c r="K80" i="5" s="1"/>
  <c r="L82" i="5"/>
  <c r="R82" i="5" s="1"/>
  <c r="M83" i="5"/>
  <c r="O83" i="5"/>
  <c r="Q83" i="5"/>
  <c r="R83" i="5"/>
  <c r="I85" i="5"/>
  <c r="H86" i="5"/>
  <c r="H85" i="5" s="1"/>
  <c r="J86" i="5"/>
  <c r="K86" i="5"/>
  <c r="K85" i="5" s="1"/>
  <c r="L86" i="5"/>
  <c r="M87" i="5"/>
  <c r="O87" i="5"/>
  <c r="P87" i="5"/>
  <c r="Q87" i="5"/>
  <c r="R87" i="5"/>
  <c r="M88" i="5"/>
  <c r="O88" i="5"/>
  <c r="P88" i="5"/>
  <c r="Q88" i="5"/>
  <c r="R88" i="5"/>
  <c r="I89" i="5"/>
  <c r="H90" i="5"/>
  <c r="J90" i="5"/>
  <c r="J89" i="5" s="1"/>
  <c r="K90" i="5"/>
  <c r="L90" i="5"/>
  <c r="L89" i="5" s="1"/>
  <c r="M91" i="5"/>
  <c r="O91" i="5"/>
  <c r="P91" i="5"/>
  <c r="Q91" i="5"/>
  <c r="M92" i="5"/>
  <c r="O92" i="5"/>
  <c r="Q92" i="5"/>
  <c r="R92" i="5"/>
  <c r="I94" i="5"/>
  <c r="H95" i="5"/>
  <c r="H94" i="5" s="1"/>
  <c r="J95" i="5"/>
  <c r="M95" i="5" s="1"/>
  <c r="K95" i="5"/>
  <c r="K94" i="5" s="1"/>
  <c r="L95" i="5"/>
  <c r="L94" i="5" s="1"/>
  <c r="M96" i="5"/>
  <c r="O96" i="5"/>
  <c r="P96" i="5"/>
  <c r="Q96" i="5"/>
  <c r="R96" i="5"/>
  <c r="M97" i="5"/>
  <c r="O97" i="5"/>
  <c r="P97" i="5"/>
  <c r="Q97" i="5"/>
  <c r="R97" i="5"/>
  <c r="I98" i="5"/>
  <c r="H99" i="5"/>
  <c r="J99" i="5"/>
  <c r="J98" i="5" s="1"/>
  <c r="K99" i="5"/>
  <c r="K98" i="5" s="1"/>
  <c r="L99" i="5"/>
  <c r="L98" i="5" s="1"/>
  <c r="M100" i="5"/>
  <c r="O100" i="5"/>
  <c r="P100" i="5"/>
  <c r="Q100" i="5"/>
  <c r="R100" i="5"/>
  <c r="M101" i="5"/>
  <c r="O101" i="5"/>
  <c r="P101" i="5"/>
  <c r="Q101" i="5"/>
  <c r="R101" i="5"/>
  <c r="I103" i="5"/>
  <c r="I102" i="5" s="1"/>
  <c r="H104" i="5"/>
  <c r="J104" i="5"/>
  <c r="J103" i="5" s="1"/>
  <c r="K104" i="5"/>
  <c r="L104" i="5"/>
  <c r="L103" i="5" s="1"/>
  <c r="M105" i="5"/>
  <c r="O105" i="5"/>
  <c r="P105" i="5"/>
  <c r="Q105" i="5"/>
  <c r="R105" i="5"/>
  <c r="M106" i="5"/>
  <c r="O106" i="5"/>
  <c r="P106" i="5"/>
  <c r="Q106" i="5"/>
  <c r="R106" i="5"/>
  <c r="I108" i="5"/>
  <c r="I107" i="5" s="1"/>
  <c r="H109" i="5"/>
  <c r="J109" i="5"/>
  <c r="J108" i="5" s="1"/>
  <c r="K109" i="5"/>
  <c r="L109" i="5"/>
  <c r="L108" i="5" s="1"/>
  <c r="M110" i="5"/>
  <c r="O110" i="5"/>
  <c r="P110" i="5"/>
  <c r="Q110" i="5"/>
  <c r="R110" i="5"/>
  <c r="M111" i="5"/>
  <c r="O111" i="5"/>
  <c r="P111" i="5"/>
  <c r="Q111" i="5"/>
  <c r="R111" i="5"/>
  <c r="I113" i="5"/>
  <c r="I112" i="5" s="1"/>
  <c r="H114" i="5"/>
  <c r="J114" i="5"/>
  <c r="J113" i="5" s="1"/>
  <c r="K114" i="5"/>
  <c r="L114" i="5"/>
  <c r="L113" i="5" s="1"/>
  <c r="M115" i="5"/>
  <c r="O115" i="5"/>
  <c r="P115" i="5"/>
  <c r="Q115" i="5"/>
  <c r="R115" i="5"/>
  <c r="M116" i="5"/>
  <c r="O116" i="5"/>
  <c r="P116" i="5"/>
  <c r="Q116" i="5"/>
  <c r="R116" i="5"/>
  <c r="I118" i="5"/>
  <c r="I117" i="5" s="1"/>
  <c r="H119" i="5"/>
  <c r="J119" i="5"/>
  <c r="J118" i="5" s="1"/>
  <c r="K119" i="5"/>
  <c r="L119" i="5"/>
  <c r="L118" i="5" s="1"/>
  <c r="M120" i="5"/>
  <c r="O120" i="5"/>
  <c r="P120" i="5"/>
  <c r="Q120" i="5"/>
  <c r="R120" i="5"/>
  <c r="M121" i="5"/>
  <c r="O121" i="5"/>
  <c r="P121" i="5"/>
  <c r="Q121" i="5"/>
  <c r="R121" i="5"/>
  <c r="I123" i="5"/>
  <c r="H124" i="5"/>
  <c r="J124" i="5"/>
  <c r="J123" i="5" s="1"/>
  <c r="K124" i="5"/>
  <c r="L124" i="5"/>
  <c r="L123" i="5" s="1"/>
  <c r="M125" i="5"/>
  <c r="O125" i="5"/>
  <c r="P125" i="5"/>
  <c r="Q125" i="5"/>
  <c r="R125" i="5"/>
  <c r="M126" i="5"/>
  <c r="O126" i="5"/>
  <c r="P126" i="5"/>
  <c r="Q126" i="5"/>
  <c r="R126" i="5"/>
  <c r="I127" i="5"/>
  <c r="H128" i="5"/>
  <c r="H127" i="5" s="1"/>
  <c r="J128" i="5"/>
  <c r="M128" i="5" s="1"/>
  <c r="K128" i="5"/>
  <c r="K127" i="5" s="1"/>
  <c r="L128" i="5"/>
  <c r="L127" i="5" s="1"/>
  <c r="M129" i="5"/>
  <c r="O129" i="5"/>
  <c r="P129" i="5"/>
  <c r="Q129" i="5"/>
  <c r="M130" i="5"/>
  <c r="O130" i="5"/>
  <c r="P130" i="5"/>
  <c r="Q130" i="5"/>
  <c r="R130" i="5"/>
  <c r="I132" i="5"/>
  <c r="H133" i="5"/>
  <c r="H132" i="5" s="1"/>
  <c r="J133" i="5"/>
  <c r="K133" i="5"/>
  <c r="K132" i="5" s="1"/>
  <c r="L133" i="5"/>
  <c r="M134" i="5"/>
  <c r="O134" i="5"/>
  <c r="P134" i="5"/>
  <c r="Q134" i="5"/>
  <c r="R134" i="5"/>
  <c r="M135" i="5"/>
  <c r="O135" i="5"/>
  <c r="Q135" i="5"/>
  <c r="M136" i="5"/>
  <c r="O136" i="5"/>
  <c r="P136" i="5"/>
  <c r="Q136" i="5"/>
  <c r="R136" i="5"/>
  <c r="I137" i="5"/>
  <c r="H138" i="5"/>
  <c r="J138" i="5"/>
  <c r="J137" i="5" s="1"/>
  <c r="K138" i="5"/>
  <c r="L138" i="5"/>
  <c r="L137" i="5" s="1"/>
  <c r="M139" i="5"/>
  <c r="O139" i="5"/>
  <c r="P139" i="5"/>
  <c r="Q139" i="5"/>
  <c r="R139" i="5"/>
  <c r="M140" i="5"/>
  <c r="O140" i="5"/>
  <c r="P140" i="5"/>
  <c r="Q140" i="5"/>
  <c r="R140" i="5"/>
  <c r="I142" i="5"/>
  <c r="I141" i="5" s="1"/>
  <c r="H143" i="5"/>
  <c r="J143" i="5"/>
  <c r="J142" i="5" s="1"/>
  <c r="K143" i="5"/>
  <c r="L143" i="5"/>
  <c r="L142" i="5" s="1"/>
  <c r="M144" i="5"/>
  <c r="O144" i="5"/>
  <c r="P144" i="5"/>
  <c r="Q144" i="5"/>
  <c r="R144" i="5"/>
  <c r="M145" i="5"/>
  <c r="O145" i="5"/>
  <c r="P145" i="5"/>
  <c r="Q145" i="5"/>
  <c r="R145" i="5"/>
  <c r="I147" i="5"/>
  <c r="I146" i="5" s="1"/>
  <c r="H148" i="5"/>
  <c r="J148" i="5"/>
  <c r="J147" i="5" s="1"/>
  <c r="K148" i="5"/>
  <c r="L148" i="5"/>
  <c r="L147" i="5" s="1"/>
  <c r="M149" i="5"/>
  <c r="O149" i="5"/>
  <c r="P149" i="5"/>
  <c r="Q149" i="5"/>
  <c r="R149" i="5"/>
  <c r="M150" i="5"/>
  <c r="O150" i="5"/>
  <c r="P150" i="5"/>
  <c r="Q150" i="5"/>
  <c r="R150" i="5"/>
  <c r="I153" i="5"/>
  <c r="I152" i="5" s="1"/>
  <c r="I151" i="5" s="1"/>
  <c r="H154" i="5"/>
  <c r="H153" i="5" s="1"/>
  <c r="H152" i="5" s="1"/>
  <c r="H151" i="5" s="1"/>
  <c r="J154" i="5"/>
  <c r="J153" i="5" s="1"/>
  <c r="K154" i="5"/>
  <c r="L154" i="5"/>
  <c r="L153" i="5" s="1"/>
  <c r="M155" i="5"/>
  <c r="O155" i="5"/>
  <c r="P155" i="5"/>
  <c r="Q155" i="5"/>
  <c r="H157" i="5"/>
  <c r="H156" i="5" s="1"/>
  <c r="I157" i="5"/>
  <c r="I156" i="5" s="1"/>
  <c r="J157" i="5"/>
  <c r="J156" i="5" s="1"/>
  <c r="K157" i="5"/>
  <c r="L157" i="5"/>
  <c r="L156" i="5" s="1"/>
  <c r="R156" i="5" s="1"/>
  <c r="M158" i="5"/>
  <c r="O158" i="5"/>
  <c r="Q158" i="5"/>
  <c r="R158" i="5"/>
  <c r="H161" i="5"/>
  <c r="H160" i="5" s="1"/>
  <c r="H159" i="5" s="1"/>
  <c r="I161" i="5"/>
  <c r="I160" i="5" s="1"/>
  <c r="I159" i="5" s="1"/>
  <c r="J161" i="5"/>
  <c r="J160" i="5" s="1"/>
  <c r="K161" i="5"/>
  <c r="K160" i="5" s="1"/>
  <c r="K159" i="5" s="1"/>
  <c r="L161" i="5"/>
  <c r="Q161" i="5" s="1"/>
  <c r="M162" i="5"/>
  <c r="O162" i="5"/>
  <c r="Q162" i="5"/>
  <c r="H166" i="5"/>
  <c r="H165" i="5" s="1"/>
  <c r="H164" i="5" s="1"/>
  <c r="I166" i="5"/>
  <c r="I165" i="5" s="1"/>
  <c r="I164" i="5" s="1"/>
  <c r="J166" i="5"/>
  <c r="K166" i="5"/>
  <c r="K165" i="5" s="1"/>
  <c r="K164" i="5" s="1"/>
  <c r="L166" i="5"/>
  <c r="M167" i="5"/>
  <c r="O167" i="5"/>
  <c r="Q167" i="5"/>
  <c r="R167" i="5"/>
  <c r="H170" i="5"/>
  <c r="H169" i="5" s="1"/>
  <c r="H168" i="5" s="1"/>
  <c r="I170" i="5"/>
  <c r="I169" i="5" s="1"/>
  <c r="I168" i="5" s="1"/>
  <c r="J170" i="5"/>
  <c r="J169" i="5" s="1"/>
  <c r="K170" i="5"/>
  <c r="L170" i="5"/>
  <c r="L169" i="5" s="1"/>
  <c r="M171" i="5"/>
  <c r="O171" i="5"/>
  <c r="Q171" i="5"/>
  <c r="R171" i="5"/>
  <c r="H174" i="5"/>
  <c r="H173" i="5" s="1"/>
  <c r="H172" i="5" s="1"/>
  <c r="I174" i="5"/>
  <c r="I173" i="5" s="1"/>
  <c r="I172" i="5" s="1"/>
  <c r="J174" i="5"/>
  <c r="K174" i="5"/>
  <c r="K173" i="5" s="1"/>
  <c r="K172" i="5" s="1"/>
  <c r="L174" i="5"/>
  <c r="M175" i="5"/>
  <c r="O175" i="5"/>
  <c r="Q175" i="5"/>
  <c r="R175" i="5"/>
  <c r="H178" i="5"/>
  <c r="H177" i="5" s="1"/>
  <c r="H176" i="5" s="1"/>
  <c r="I178" i="5"/>
  <c r="I177" i="5" s="1"/>
  <c r="I176" i="5" s="1"/>
  <c r="J178" i="5"/>
  <c r="J177" i="5" s="1"/>
  <c r="J176" i="5" s="1"/>
  <c r="K178" i="5"/>
  <c r="L178" i="5"/>
  <c r="L177" i="5" s="1"/>
  <c r="M179" i="5"/>
  <c r="O179" i="5"/>
  <c r="Q179" i="5"/>
  <c r="M180" i="5"/>
  <c r="O180" i="5"/>
  <c r="Q180" i="5"/>
  <c r="H183" i="5"/>
  <c r="H182" i="5" s="1"/>
  <c r="H181" i="5" s="1"/>
  <c r="I183" i="5"/>
  <c r="I182" i="5" s="1"/>
  <c r="I181" i="5" s="1"/>
  <c r="J183" i="5"/>
  <c r="J182" i="5" s="1"/>
  <c r="J181" i="5" s="1"/>
  <c r="K183" i="5"/>
  <c r="L183" i="5"/>
  <c r="L182" i="5" s="1"/>
  <c r="M184" i="5"/>
  <c r="O184" i="5"/>
  <c r="Q184" i="5"/>
  <c r="I186" i="5"/>
  <c r="I185" i="5" s="1"/>
  <c r="H187" i="5"/>
  <c r="J187" i="5"/>
  <c r="J186" i="5" s="1"/>
  <c r="K187" i="5"/>
  <c r="L187" i="5"/>
  <c r="L186" i="5" s="1"/>
  <c r="M188" i="5"/>
  <c r="O188" i="5"/>
  <c r="P188" i="5"/>
  <c r="Q188" i="5"/>
  <c r="I190" i="5"/>
  <c r="I189" i="5" s="1"/>
  <c r="H191" i="5"/>
  <c r="J191" i="5"/>
  <c r="J190" i="5" s="1"/>
  <c r="K191" i="5"/>
  <c r="L191" i="5"/>
  <c r="L190" i="5" s="1"/>
  <c r="M192" i="5"/>
  <c r="O192" i="5"/>
  <c r="P192" i="5"/>
  <c r="Q192" i="5"/>
  <c r="R192" i="5"/>
  <c r="I194" i="5"/>
  <c r="H195" i="5"/>
  <c r="J195" i="5"/>
  <c r="J194" i="5" s="1"/>
  <c r="K195" i="5"/>
  <c r="L195" i="5"/>
  <c r="L194" i="5" s="1"/>
  <c r="M196" i="5"/>
  <c r="O196" i="5"/>
  <c r="P196" i="5"/>
  <c r="Q196" i="5"/>
  <c r="R196" i="5"/>
  <c r="H198" i="5"/>
  <c r="H197" i="5" s="1"/>
  <c r="I198" i="5"/>
  <c r="I197" i="5" s="1"/>
  <c r="J198" i="5"/>
  <c r="J197" i="5" s="1"/>
  <c r="K198" i="5"/>
  <c r="L198" i="5"/>
  <c r="L197" i="5" s="1"/>
  <c r="M199" i="5"/>
  <c r="O199" i="5"/>
  <c r="Q199" i="5"/>
  <c r="R199" i="5"/>
  <c r="I201" i="5"/>
  <c r="I200" i="5" s="1"/>
  <c r="H202" i="5"/>
  <c r="J202" i="5"/>
  <c r="J201" i="5" s="1"/>
  <c r="K202" i="5"/>
  <c r="L202" i="5"/>
  <c r="L201" i="5" s="1"/>
  <c r="M203" i="5"/>
  <c r="O203" i="5"/>
  <c r="P203" i="5"/>
  <c r="Q203" i="5"/>
  <c r="R203" i="5"/>
  <c r="H207" i="5"/>
  <c r="H206" i="5" s="1"/>
  <c r="H205" i="5" s="1"/>
  <c r="H204" i="5" s="1"/>
  <c r="I207" i="5"/>
  <c r="I206" i="5" s="1"/>
  <c r="I205" i="5" s="1"/>
  <c r="I204" i="5" s="1"/>
  <c r="J207" i="5"/>
  <c r="K207" i="5"/>
  <c r="K206" i="5" s="1"/>
  <c r="K205" i="5" s="1"/>
  <c r="K204" i="5" s="1"/>
  <c r="L207" i="5"/>
  <c r="M208" i="5"/>
  <c r="O208" i="5"/>
  <c r="Q208" i="5"/>
  <c r="M209" i="5"/>
  <c r="O209" i="5"/>
  <c r="Q209" i="5"/>
  <c r="M210" i="5"/>
  <c r="O210" i="5"/>
  <c r="Q210" i="5"/>
  <c r="R210" i="5"/>
  <c r="I212" i="5"/>
  <c r="I211" i="5" s="1"/>
  <c r="H213" i="5"/>
  <c r="H212" i="5" s="1"/>
  <c r="H211" i="5" s="1"/>
  <c r="J213" i="5"/>
  <c r="M213" i="5" s="1"/>
  <c r="K213" i="5"/>
  <c r="K212" i="5" s="1"/>
  <c r="K211" i="5" s="1"/>
  <c r="L213" i="5"/>
  <c r="L212" i="5" s="1"/>
  <c r="M214" i="5"/>
  <c r="O214" i="5"/>
  <c r="P214" i="5"/>
  <c r="Q214" i="5"/>
  <c r="R214" i="5"/>
  <c r="I216" i="5"/>
  <c r="I215" i="5" s="1"/>
  <c r="H217" i="5"/>
  <c r="H216" i="5" s="1"/>
  <c r="H215" i="5" s="1"/>
  <c r="J217" i="5"/>
  <c r="K217" i="5"/>
  <c r="K216" i="5" s="1"/>
  <c r="K215" i="5" s="1"/>
  <c r="L217" i="5"/>
  <c r="M218" i="5"/>
  <c r="O218" i="5"/>
  <c r="P218" i="5"/>
  <c r="Q218" i="5"/>
  <c r="I220" i="5"/>
  <c r="H221" i="5"/>
  <c r="J221" i="5"/>
  <c r="J220" i="5" s="1"/>
  <c r="K221" i="5"/>
  <c r="L221" i="5"/>
  <c r="L220" i="5" s="1"/>
  <c r="M222" i="5"/>
  <c r="O222" i="5"/>
  <c r="P222" i="5"/>
  <c r="Q222" i="5"/>
  <c r="M223" i="5"/>
  <c r="O223" i="5"/>
  <c r="P223" i="5"/>
  <c r="Q223" i="5"/>
  <c r="R223" i="5"/>
  <c r="M224" i="5"/>
  <c r="O224" i="5"/>
  <c r="P224" i="5"/>
  <c r="Q224" i="5"/>
  <c r="I225" i="5"/>
  <c r="H226" i="5"/>
  <c r="H225" i="5" s="1"/>
  <c r="J226" i="5"/>
  <c r="M226" i="5" s="1"/>
  <c r="K226" i="5"/>
  <c r="K225" i="5" s="1"/>
  <c r="L226" i="5"/>
  <c r="M227" i="5"/>
  <c r="O227" i="5"/>
  <c r="P227" i="5"/>
  <c r="Q227" i="5"/>
  <c r="R227" i="5"/>
  <c r="M228" i="5"/>
  <c r="O228" i="5"/>
  <c r="P228" i="5"/>
  <c r="Q228" i="5"/>
  <c r="R228" i="5"/>
  <c r="M229" i="5"/>
  <c r="O229" i="5"/>
  <c r="P229" i="5"/>
  <c r="Q229" i="5"/>
  <c r="H231" i="5"/>
  <c r="I231" i="5"/>
  <c r="I230" i="5" s="1"/>
  <c r="J231" i="5"/>
  <c r="K231" i="5"/>
  <c r="L231" i="5"/>
  <c r="M232" i="5"/>
  <c r="O232" i="5"/>
  <c r="Q232" i="5"/>
  <c r="R232" i="5"/>
  <c r="H233" i="5"/>
  <c r="J233" i="5"/>
  <c r="M233" i="5" s="1"/>
  <c r="K233" i="5"/>
  <c r="L233" i="5"/>
  <c r="M234" i="5"/>
  <c r="O234" i="5"/>
  <c r="P234" i="5"/>
  <c r="Q234" i="5"/>
  <c r="R234" i="5"/>
  <c r="M235" i="5"/>
  <c r="O235" i="5"/>
  <c r="P235" i="5"/>
  <c r="Q235" i="5"/>
  <c r="R235" i="5"/>
  <c r="M236" i="5"/>
  <c r="O236" i="5"/>
  <c r="P236" i="5"/>
  <c r="Q236" i="5"/>
  <c r="R236" i="5"/>
  <c r="H239" i="5"/>
  <c r="H238" i="5" s="1"/>
  <c r="I239" i="5"/>
  <c r="I238" i="5" s="1"/>
  <c r="J239" i="5"/>
  <c r="K239" i="5"/>
  <c r="K238" i="5" s="1"/>
  <c r="L239" i="5"/>
  <c r="M240" i="5"/>
  <c r="O240" i="5"/>
  <c r="Q240" i="5"/>
  <c r="R240" i="5"/>
  <c r="M241" i="5"/>
  <c r="O241" i="5"/>
  <c r="Q241" i="5"/>
  <c r="M242" i="5"/>
  <c r="O242" i="5"/>
  <c r="Q242" i="5"/>
  <c r="R242" i="5"/>
  <c r="H244" i="5"/>
  <c r="H243" i="5" s="1"/>
  <c r="I244" i="5"/>
  <c r="I243" i="5" s="1"/>
  <c r="J244" i="5"/>
  <c r="K244" i="5"/>
  <c r="K243" i="5" s="1"/>
  <c r="L244" i="5"/>
  <c r="R244" i="5" s="1"/>
  <c r="M245" i="5"/>
  <c r="O245" i="5"/>
  <c r="Q245" i="5"/>
  <c r="R245" i="5"/>
  <c r="H248" i="5"/>
  <c r="H247" i="5" s="1"/>
  <c r="H246" i="5" s="1"/>
  <c r="I248" i="5"/>
  <c r="I247" i="5" s="1"/>
  <c r="I246" i="5" s="1"/>
  <c r="J248" i="5"/>
  <c r="J247" i="5" s="1"/>
  <c r="K248" i="5"/>
  <c r="L248" i="5"/>
  <c r="L247" i="5" s="1"/>
  <c r="M249" i="5"/>
  <c r="O249" i="5"/>
  <c r="Q249" i="5"/>
  <c r="R249" i="5"/>
  <c r="M250" i="5"/>
  <c r="O250" i="5"/>
  <c r="Q250" i="5"/>
  <c r="R250" i="5"/>
  <c r="H253" i="5"/>
  <c r="H252" i="5" s="1"/>
  <c r="H251" i="5" s="1"/>
  <c r="I253" i="5"/>
  <c r="I252" i="5" s="1"/>
  <c r="I251" i="5" s="1"/>
  <c r="J253" i="5"/>
  <c r="K253" i="5"/>
  <c r="K252" i="5" s="1"/>
  <c r="K251" i="5" s="1"/>
  <c r="L253" i="5"/>
  <c r="R253" i="5" s="1"/>
  <c r="M254" i="5"/>
  <c r="O254" i="5"/>
  <c r="Q254" i="5"/>
  <c r="R254" i="5"/>
  <c r="I256" i="5"/>
  <c r="H257" i="5"/>
  <c r="H256" i="5" s="1"/>
  <c r="J257" i="5"/>
  <c r="M257" i="5" s="1"/>
  <c r="K257" i="5"/>
  <c r="K256" i="5" s="1"/>
  <c r="L257" i="5"/>
  <c r="M258" i="5"/>
  <c r="O258" i="5"/>
  <c r="P258" i="5"/>
  <c r="Q258" i="5"/>
  <c r="R258" i="5"/>
  <c r="M259" i="5"/>
  <c r="O259" i="5"/>
  <c r="P259" i="5"/>
  <c r="Q259" i="5"/>
  <c r="M260" i="5"/>
  <c r="O260" i="5"/>
  <c r="P260" i="5"/>
  <c r="Q260" i="5"/>
  <c r="H262" i="5"/>
  <c r="H261" i="5" s="1"/>
  <c r="I262" i="5"/>
  <c r="I261" i="5" s="1"/>
  <c r="J262" i="5"/>
  <c r="K262" i="5"/>
  <c r="K261" i="5" s="1"/>
  <c r="L262" i="5"/>
  <c r="M263" i="5"/>
  <c r="O263" i="5"/>
  <c r="Q263" i="5"/>
  <c r="R263" i="5"/>
  <c r="H265" i="5"/>
  <c r="I265" i="5"/>
  <c r="I264" i="5" s="1"/>
  <c r="J265" i="5"/>
  <c r="K265" i="5"/>
  <c r="L265" i="5"/>
  <c r="M266" i="5"/>
  <c r="N266" i="5"/>
  <c r="O266" i="5"/>
  <c r="P266" i="5"/>
  <c r="Q266" i="5"/>
  <c r="H267" i="5"/>
  <c r="J267" i="5"/>
  <c r="M267" i="5" s="1"/>
  <c r="K267" i="5"/>
  <c r="L267" i="5"/>
  <c r="M268" i="5"/>
  <c r="O268" i="5"/>
  <c r="P268" i="5"/>
  <c r="Q268" i="5"/>
  <c r="R268" i="5"/>
  <c r="M269" i="5"/>
  <c r="O269" i="5"/>
  <c r="P269" i="5"/>
  <c r="Q269" i="5"/>
  <c r="R269" i="5"/>
  <c r="I271" i="5"/>
  <c r="I270" i="5" s="1"/>
  <c r="H272" i="5"/>
  <c r="H271" i="5" s="1"/>
  <c r="H270" i="5" s="1"/>
  <c r="J272" i="5"/>
  <c r="K272" i="5"/>
  <c r="K271" i="5" s="1"/>
  <c r="K270" i="5" s="1"/>
  <c r="L272" i="5"/>
  <c r="M273" i="5"/>
  <c r="O273" i="5"/>
  <c r="P273" i="5"/>
  <c r="Q273" i="5"/>
  <c r="H275" i="5"/>
  <c r="I275" i="5"/>
  <c r="J275" i="5"/>
  <c r="K275" i="5"/>
  <c r="L275" i="5"/>
  <c r="R275" i="5" s="1"/>
  <c r="M276" i="5"/>
  <c r="O276" i="5"/>
  <c r="Q276" i="5"/>
  <c r="R276" i="5"/>
  <c r="H277" i="5"/>
  <c r="I277" i="5"/>
  <c r="J277" i="5"/>
  <c r="K277" i="5"/>
  <c r="L277" i="5"/>
  <c r="R277" i="5" s="1"/>
  <c r="M278" i="5"/>
  <c r="O278" i="5"/>
  <c r="Q278" i="5"/>
  <c r="R278" i="5"/>
  <c r="I280" i="5"/>
  <c r="I279" i="5" s="1"/>
  <c r="H281" i="5"/>
  <c r="J281" i="5"/>
  <c r="M281" i="5" s="1"/>
  <c r="K281" i="5"/>
  <c r="L281" i="5"/>
  <c r="M282" i="5"/>
  <c r="O282" i="5"/>
  <c r="P282" i="5"/>
  <c r="Q282" i="5"/>
  <c r="I286" i="5"/>
  <c r="I285" i="5" s="1"/>
  <c r="H287" i="5"/>
  <c r="J287" i="5"/>
  <c r="K287" i="5"/>
  <c r="L287" i="5"/>
  <c r="L286" i="5" s="1"/>
  <c r="M288" i="5"/>
  <c r="N288" i="5"/>
  <c r="O288" i="5"/>
  <c r="P288" i="5"/>
  <c r="Q288" i="5"/>
  <c r="R288" i="5"/>
  <c r="M289" i="5"/>
  <c r="N289" i="5"/>
  <c r="O289" i="5"/>
  <c r="P289" i="5"/>
  <c r="Q289" i="5"/>
  <c r="R289" i="5"/>
  <c r="I291" i="5"/>
  <c r="I290" i="5" s="1"/>
  <c r="H292" i="5"/>
  <c r="J292" i="5"/>
  <c r="J291" i="5" s="1"/>
  <c r="K292" i="5"/>
  <c r="L292" i="5"/>
  <c r="L291" i="5" s="1"/>
  <c r="M293" i="5"/>
  <c r="O293" i="5"/>
  <c r="P293" i="5"/>
  <c r="Q293" i="5"/>
  <c r="M294" i="5"/>
  <c r="O294" i="5"/>
  <c r="P294" i="5"/>
  <c r="Q294" i="5"/>
  <c r="I296" i="5"/>
  <c r="H297" i="5"/>
  <c r="H296" i="5" s="1"/>
  <c r="J297" i="5"/>
  <c r="M297" i="5" s="1"/>
  <c r="K297" i="5"/>
  <c r="K296" i="5" s="1"/>
  <c r="L297" i="5"/>
  <c r="L296" i="5" s="1"/>
  <c r="M298" i="5"/>
  <c r="O298" i="5"/>
  <c r="P298" i="5"/>
  <c r="Q298" i="5"/>
  <c r="R298" i="5"/>
  <c r="M299" i="5"/>
  <c r="O299" i="5"/>
  <c r="P299" i="5"/>
  <c r="Q299" i="5"/>
  <c r="R299" i="5"/>
  <c r="M300" i="5"/>
  <c r="O300" i="5"/>
  <c r="P300" i="5"/>
  <c r="Q300" i="5"/>
  <c r="R300" i="5"/>
  <c r="I301" i="5"/>
  <c r="H302" i="5"/>
  <c r="J302" i="5"/>
  <c r="J301" i="5" s="1"/>
  <c r="K302" i="5"/>
  <c r="L302" i="5"/>
  <c r="L301" i="5" s="1"/>
  <c r="M303" i="5"/>
  <c r="O303" i="5"/>
  <c r="P303" i="5"/>
  <c r="Q303" i="5"/>
  <c r="R303" i="5"/>
  <c r="M304" i="5"/>
  <c r="O304" i="5"/>
  <c r="P304" i="5"/>
  <c r="Q304" i="5"/>
  <c r="R304" i="5"/>
  <c r="M305" i="5"/>
  <c r="O305" i="5"/>
  <c r="P305" i="5"/>
  <c r="Q305" i="5"/>
  <c r="H306" i="5"/>
  <c r="I306" i="5"/>
  <c r="J306" i="5"/>
  <c r="K306" i="5"/>
  <c r="L306" i="5"/>
  <c r="M307" i="5"/>
  <c r="N307" i="5"/>
  <c r="O307" i="5"/>
  <c r="P307" i="5"/>
  <c r="Q307" i="5"/>
  <c r="R307" i="5"/>
  <c r="H310" i="5"/>
  <c r="H309" i="5" s="1"/>
  <c r="H308" i="5" s="1"/>
  <c r="I310" i="5"/>
  <c r="I309" i="5" s="1"/>
  <c r="I308" i="5" s="1"/>
  <c r="J310" i="5"/>
  <c r="K310" i="5"/>
  <c r="K309" i="5" s="1"/>
  <c r="K308" i="5" s="1"/>
  <c r="L310" i="5"/>
  <c r="R310" i="5" s="1"/>
  <c r="M311" i="5"/>
  <c r="O311" i="5"/>
  <c r="Q311" i="5"/>
  <c r="M312" i="5"/>
  <c r="O312" i="5"/>
  <c r="Q312" i="5"/>
  <c r="M313" i="5"/>
  <c r="O313" i="5"/>
  <c r="Q313" i="5"/>
  <c r="R313" i="5"/>
  <c r="H314" i="5"/>
  <c r="I314" i="5"/>
  <c r="J314" i="5"/>
  <c r="K314" i="5"/>
  <c r="L314" i="5"/>
  <c r="R314" i="5" s="1"/>
  <c r="M315" i="5"/>
  <c r="O315" i="5"/>
  <c r="Q315" i="5"/>
  <c r="R315" i="5"/>
  <c r="I318" i="5"/>
  <c r="I317" i="5" s="1"/>
  <c r="H319" i="5"/>
  <c r="H318" i="5" s="1"/>
  <c r="H317" i="5" s="1"/>
  <c r="J319" i="5"/>
  <c r="K319" i="5"/>
  <c r="K318" i="5" s="1"/>
  <c r="K317" i="5" s="1"/>
  <c r="L319" i="5"/>
  <c r="M320" i="5"/>
  <c r="O320" i="5"/>
  <c r="P320" i="5"/>
  <c r="Q320" i="5"/>
  <c r="R320" i="5"/>
  <c r="H322" i="5"/>
  <c r="H321" i="5" s="1"/>
  <c r="I322" i="5"/>
  <c r="J322" i="5"/>
  <c r="K322" i="5"/>
  <c r="L322" i="5"/>
  <c r="M323" i="5"/>
  <c r="N323" i="5"/>
  <c r="O323" i="5"/>
  <c r="P323" i="5"/>
  <c r="Q323" i="5"/>
  <c r="I325" i="5"/>
  <c r="I324" i="5" s="1"/>
  <c r="H326" i="5"/>
  <c r="J326" i="5"/>
  <c r="M326" i="5" s="1"/>
  <c r="K326" i="5"/>
  <c r="L326" i="5"/>
  <c r="M327" i="5"/>
  <c r="O327" i="5"/>
  <c r="P327" i="5"/>
  <c r="Q327" i="5"/>
  <c r="I330" i="5"/>
  <c r="I329" i="5" s="1"/>
  <c r="I328" i="5" s="1"/>
  <c r="H331" i="5"/>
  <c r="J331" i="5"/>
  <c r="J330" i="5" s="1"/>
  <c r="K331" i="5"/>
  <c r="L331" i="5"/>
  <c r="L330" i="5" s="1"/>
  <c r="M332" i="5"/>
  <c r="O332" i="5"/>
  <c r="P332" i="5"/>
  <c r="Q332" i="5"/>
  <c r="I336" i="5"/>
  <c r="I335" i="5" s="1"/>
  <c r="I334" i="5" s="1"/>
  <c r="H337" i="5"/>
  <c r="J337" i="5"/>
  <c r="J336" i="5" s="1"/>
  <c r="K337" i="5"/>
  <c r="L337" i="5"/>
  <c r="L336" i="5" s="1"/>
  <c r="M338" i="5"/>
  <c r="O338" i="5"/>
  <c r="P338" i="5"/>
  <c r="Q338" i="5"/>
  <c r="R338" i="5"/>
  <c r="I341" i="5"/>
  <c r="I340" i="5" s="1"/>
  <c r="H342" i="5"/>
  <c r="H341" i="5" s="1"/>
  <c r="H340" i="5" s="1"/>
  <c r="J342" i="5"/>
  <c r="M342" i="5" s="1"/>
  <c r="K342" i="5"/>
  <c r="L342" i="5"/>
  <c r="L341" i="5" s="1"/>
  <c r="M343" i="5"/>
  <c r="O343" i="5"/>
  <c r="P343" i="5"/>
  <c r="Q343" i="5"/>
  <c r="R343" i="5"/>
  <c r="I345" i="5"/>
  <c r="I344" i="5" s="1"/>
  <c r="H346" i="5"/>
  <c r="H345" i="5" s="1"/>
  <c r="H344" i="5" s="1"/>
  <c r="J346" i="5"/>
  <c r="M346" i="5" s="1"/>
  <c r="K346" i="5"/>
  <c r="K345" i="5" s="1"/>
  <c r="K344" i="5" s="1"/>
  <c r="L346" i="5"/>
  <c r="M347" i="5"/>
  <c r="O347" i="5"/>
  <c r="P347" i="5"/>
  <c r="Q347" i="5"/>
  <c r="R347" i="5"/>
  <c r="I349" i="5"/>
  <c r="I348" i="5" s="1"/>
  <c r="H350" i="5"/>
  <c r="H349" i="5" s="1"/>
  <c r="H348" i="5" s="1"/>
  <c r="J350" i="5"/>
  <c r="M350" i="5" s="1"/>
  <c r="K350" i="5"/>
  <c r="K349" i="5" s="1"/>
  <c r="K348" i="5" s="1"/>
  <c r="L350" i="5"/>
  <c r="L349" i="5" s="1"/>
  <c r="M351" i="5"/>
  <c r="O351" i="5"/>
  <c r="P351" i="5"/>
  <c r="Q351" i="5"/>
  <c r="R351" i="5"/>
  <c r="I353" i="5"/>
  <c r="I352" i="5" s="1"/>
  <c r="H354" i="5"/>
  <c r="H353" i="5" s="1"/>
  <c r="H352" i="5" s="1"/>
  <c r="J354" i="5"/>
  <c r="K354" i="5"/>
  <c r="K353" i="5" s="1"/>
  <c r="K352" i="5" s="1"/>
  <c r="L354" i="5"/>
  <c r="M355" i="5"/>
  <c r="O355" i="5"/>
  <c r="P355" i="5"/>
  <c r="Q355" i="5"/>
  <c r="I358" i="5"/>
  <c r="I357" i="5" s="1"/>
  <c r="H359" i="5"/>
  <c r="J359" i="5"/>
  <c r="J358" i="5" s="1"/>
  <c r="K359" i="5"/>
  <c r="L359" i="5"/>
  <c r="L358" i="5" s="1"/>
  <c r="M360" i="5"/>
  <c r="O360" i="5"/>
  <c r="P360" i="5"/>
  <c r="Q360" i="5"/>
  <c r="R360" i="5"/>
  <c r="H363" i="5"/>
  <c r="H362" i="5" s="1"/>
  <c r="H361" i="5" s="1"/>
  <c r="I363" i="5"/>
  <c r="I362" i="5" s="1"/>
  <c r="I361" i="5" s="1"/>
  <c r="J363" i="5"/>
  <c r="K363" i="5"/>
  <c r="K362" i="5" s="1"/>
  <c r="K361" i="5" s="1"/>
  <c r="L363" i="5"/>
  <c r="Q363" i="5" s="1"/>
  <c r="M364" i="5"/>
  <c r="O364" i="5"/>
  <c r="Q364" i="5"/>
  <c r="I366" i="5"/>
  <c r="I365" i="5" s="1"/>
  <c r="H367" i="5"/>
  <c r="H366" i="5" s="1"/>
  <c r="H365" i="5" s="1"/>
  <c r="J367" i="5"/>
  <c r="M367" i="5" s="1"/>
  <c r="K367" i="5"/>
  <c r="K366" i="5" s="1"/>
  <c r="K365" i="5" s="1"/>
  <c r="L367" i="5"/>
  <c r="M368" i="5"/>
  <c r="O368" i="5"/>
  <c r="P368" i="5"/>
  <c r="Q368" i="5"/>
  <c r="R368" i="5"/>
  <c r="M369" i="5"/>
  <c r="O369" i="5"/>
  <c r="P369" i="5"/>
  <c r="Q369" i="5"/>
  <c r="I371" i="5"/>
  <c r="I370" i="5" s="1"/>
  <c r="H372" i="5"/>
  <c r="J372" i="5"/>
  <c r="M372" i="5" s="1"/>
  <c r="K372" i="5"/>
  <c r="L372" i="5"/>
  <c r="L371" i="5" s="1"/>
  <c r="M373" i="5"/>
  <c r="O373" i="5"/>
  <c r="P373" i="5"/>
  <c r="Q373" i="5"/>
  <c r="M374" i="5"/>
  <c r="O374" i="5"/>
  <c r="P374" i="5"/>
  <c r="Q374" i="5"/>
  <c r="H377" i="5"/>
  <c r="H376" i="5" s="1"/>
  <c r="H375" i="5" s="1"/>
  <c r="I377" i="5"/>
  <c r="I376" i="5" s="1"/>
  <c r="I375" i="5" s="1"/>
  <c r="J377" i="5"/>
  <c r="J376" i="5" s="1"/>
  <c r="J375" i="5" s="1"/>
  <c r="K377" i="5"/>
  <c r="L377" i="5"/>
  <c r="L376" i="5" s="1"/>
  <c r="M378" i="5"/>
  <c r="O378" i="5"/>
  <c r="Q378" i="5"/>
  <c r="I380" i="5"/>
  <c r="I379" i="5" s="1"/>
  <c r="H381" i="5"/>
  <c r="H380" i="5" s="1"/>
  <c r="H379" i="5" s="1"/>
  <c r="J381" i="5"/>
  <c r="J380" i="5" s="1"/>
  <c r="K381" i="5"/>
  <c r="L381" i="5"/>
  <c r="L380" i="5" s="1"/>
  <c r="M382" i="5"/>
  <c r="O382" i="5"/>
  <c r="P382" i="5"/>
  <c r="Q382" i="5"/>
  <c r="H386" i="5"/>
  <c r="H385" i="5" s="1"/>
  <c r="I386" i="5"/>
  <c r="J386" i="5"/>
  <c r="J385" i="5" s="1"/>
  <c r="K386" i="5"/>
  <c r="L386" i="5"/>
  <c r="L385" i="5" s="1"/>
  <c r="M387" i="5"/>
  <c r="N387" i="5"/>
  <c r="O387" i="5"/>
  <c r="P387" i="5"/>
  <c r="Q387" i="5"/>
  <c r="R387" i="5"/>
  <c r="I389" i="5"/>
  <c r="I388" i="5" s="1"/>
  <c r="H390" i="5"/>
  <c r="H389" i="5" s="1"/>
  <c r="H388" i="5" s="1"/>
  <c r="J390" i="5"/>
  <c r="M390" i="5" s="1"/>
  <c r="K390" i="5"/>
  <c r="L390" i="5"/>
  <c r="L389" i="5" s="1"/>
  <c r="M391" i="5"/>
  <c r="O391" i="5"/>
  <c r="P391" i="5"/>
  <c r="Q391" i="5"/>
  <c r="M392" i="5"/>
  <c r="O392" i="5"/>
  <c r="P392" i="5"/>
  <c r="Q392" i="5"/>
  <c r="H397" i="5"/>
  <c r="H396" i="5" s="1"/>
  <c r="H395" i="5" s="1"/>
  <c r="I397" i="5"/>
  <c r="I396" i="5" s="1"/>
  <c r="I395" i="5" s="1"/>
  <c r="J397" i="5"/>
  <c r="J396" i="5" s="1"/>
  <c r="K397" i="5"/>
  <c r="L397" i="5"/>
  <c r="L396" i="5" s="1"/>
  <c r="M398" i="5"/>
  <c r="O398" i="5"/>
  <c r="Q398" i="5"/>
  <c r="R398" i="5"/>
  <c r="H402" i="5"/>
  <c r="H401" i="5" s="1"/>
  <c r="H400" i="5" s="1"/>
  <c r="I402" i="5"/>
  <c r="I401" i="5" s="1"/>
  <c r="I400" i="5" s="1"/>
  <c r="J402" i="5"/>
  <c r="J401" i="5" s="1"/>
  <c r="K402" i="5"/>
  <c r="L402" i="5"/>
  <c r="L401" i="5" s="1"/>
  <c r="M403" i="5"/>
  <c r="O403" i="5"/>
  <c r="Q403" i="5"/>
  <c r="R403" i="5"/>
  <c r="M404" i="5"/>
  <c r="O404" i="5"/>
  <c r="Q404" i="5"/>
  <c r="R404" i="5"/>
  <c r="M405" i="5"/>
  <c r="O405" i="5"/>
  <c r="Q405" i="5"/>
  <c r="R405" i="5"/>
  <c r="H408" i="5"/>
  <c r="H407" i="5" s="1"/>
  <c r="H406" i="5" s="1"/>
  <c r="I408" i="5"/>
  <c r="I407" i="5" s="1"/>
  <c r="I406" i="5" s="1"/>
  <c r="J408" i="5"/>
  <c r="K408" i="5"/>
  <c r="K407" i="5" s="1"/>
  <c r="K406" i="5" s="1"/>
  <c r="L408" i="5"/>
  <c r="M409" i="5"/>
  <c r="O409" i="5"/>
  <c r="Q409" i="5"/>
  <c r="R409" i="5"/>
  <c r="H412" i="5"/>
  <c r="H411" i="5" s="1"/>
  <c r="H410" i="5" s="1"/>
  <c r="I412" i="5"/>
  <c r="I411" i="5" s="1"/>
  <c r="I410" i="5" s="1"/>
  <c r="J412" i="5"/>
  <c r="J411" i="5" s="1"/>
  <c r="K412" i="5"/>
  <c r="L412" i="5"/>
  <c r="L411" i="5" s="1"/>
  <c r="R411" i="5" s="1"/>
  <c r="M413" i="5"/>
  <c r="O413" i="5"/>
  <c r="Q413" i="5"/>
  <c r="R413" i="5"/>
  <c r="H416" i="5"/>
  <c r="H415" i="5" s="1"/>
  <c r="H414" i="5" s="1"/>
  <c r="I416" i="5"/>
  <c r="I415" i="5" s="1"/>
  <c r="I414" i="5" s="1"/>
  <c r="J416" i="5"/>
  <c r="K416" i="5"/>
  <c r="K415" i="5" s="1"/>
  <c r="K414" i="5" s="1"/>
  <c r="L416" i="5"/>
  <c r="R416" i="5" s="1"/>
  <c r="M417" i="5"/>
  <c r="O417" i="5"/>
  <c r="Q417" i="5"/>
  <c r="R417" i="5"/>
  <c r="H420" i="5"/>
  <c r="H419" i="5" s="1"/>
  <c r="H418" i="5" s="1"/>
  <c r="I420" i="5"/>
  <c r="I419" i="5" s="1"/>
  <c r="I418" i="5" s="1"/>
  <c r="J420" i="5"/>
  <c r="J419" i="5" s="1"/>
  <c r="J418" i="5" s="1"/>
  <c r="K420" i="5"/>
  <c r="K419" i="5" s="1"/>
  <c r="L420" i="5"/>
  <c r="L419" i="5" s="1"/>
  <c r="M421" i="5"/>
  <c r="O421" i="5"/>
  <c r="Q421" i="5"/>
  <c r="R421" i="5"/>
  <c r="H424" i="5"/>
  <c r="H423" i="5" s="1"/>
  <c r="H422" i="5" s="1"/>
  <c r="I424" i="5"/>
  <c r="I423" i="5" s="1"/>
  <c r="I422" i="5" s="1"/>
  <c r="J424" i="5"/>
  <c r="J423" i="5" s="1"/>
  <c r="K424" i="5"/>
  <c r="K423" i="5" s="1"/>
  <c r="K422" i="5" s="1"/>
  <c r="L424" i="5"/>
  <c r="L423" i="5" s="1"/>
  <c r="M425" i="5"/>
  <c r="O425" i="5"/>
  <c r="Q425" i="5"/>
  <c r="M426" i="5"/>
  <c r="O426" i="5"/>
  <c r="Q426" i="5"/>
  <c r="R426" i="5"/>
  <c r="M427" i="5"/>
  <c r="O427" i="5"/>
  <c r="Q427" i="5"/>
  <c r="R427" i="5"/>
  <c r="H431" i="5"/>
  <c r="H430" i="5" s="1"/>
  <c r="H429" i="5" s="1"/>
  <c r="H428" i="5" s="1"/>
  <c r="I431" i="5"/>
  <c r="I430" i="5" s="1"/>
  <c r="I429" i="5" s="1"/>
  <c r="I428" i="5" s="1"/>
  <c r="J431" i="5"/>
  <c r="K431" i="5"/>
  <c r="K430" i="5" s="1"/>
  <c r="L431" i="5"/>
  <c r="L430" i="5" s="1"/>
  <c r="L429" i="5" s="1"/>
  <c r="M432" i="5"/>
  <c r="O432" i="5"/>
  <c r="Q432" i="5"/>
  <c r="M433" i="5"/>
  <c r="O433" i="5"/>
  <c r="Q433" i="5"/>
  <c r="M434" i="5"/>
  <c r="O434" i="5"/>
  <c r="Q434" i="5"/>
  <c r="R434" i="5"/>
  <c r="I437" i="5"/>
  <c r="I436" i="5" s="1"/>
  <c r="H438" i="5"/>
  <c r="J438" i="5"/>
  <c r="J437" i="5" s="1"/>
  <c r="K438" i="5"/>
  <c r="K437" i="5" s="1"/>
  <c r="K436" i="5" s="1"/>
  <c r="L438" i="5"/>
  <c r="L437" i="5" s="1"/>
  <c r="M439" i="5"/>
  <c r="O439" i="5"/>
  <c r="Q439" i="5"/>
  <c r="R439" i="5"/>
  <c r="H442" i="5"/>
  <c r="H441" i="5" s="1"/>
  <c r="H440" i="5" s="1"/>
  <c r="I442" i="5"/>
  <c r="I441" i="5" s="1"/>
  <c r="I440" i="5" s="1"/>
  <c r="J442" i="5"/>
  <c r="J441" i="5" s="1"/>
  <c r="K442" i="5"/>
  <c r="K441" i="5" s="1"/>
  <c r="K440" i="5" s="1"/>
  <c r="L442" i="5"/>
  <c r="L441" i="5" s="1"/>
  <c r="M443" i="5"/>
  <c r="O443" i="5"/>
  <c r="Q443" i="5"/>
  <c r="R443" i="5"/>
  <c r="I445" i="5"/>
  <c r="I444" i="5" s="1"/>
  <c r="H446" i="5"/>
  <c r="H445" i="5" s="1"/>
  <c r="H444" i="5" s="1"/>
  <c r="J446" i="5"/>
  <c r="J445" i="5" s="1"/>
  <c r="K446" i="5"/>
  <c r="K445" i="5" s="1"/>
  <c r="K444" i="5" s="1"/>
  <c r="L446" i="5"/>
  <c r="L445" i="5" s="1"/>
  <c r="M447" i="5"/>
  <c r="O447" i="5"/>
  <c r="P447" i="5"/>
  <c r="Q447" i="5"/>
  <c r="H450" i="5"/>
  <c r="H449" i="5" s="1"/>
  <c r="H448" i="5" s="1"/>
  <c r="I450" i="5"/>
  <c r="I449" i="5" s="1"/>
  <c r="I448" i="5" s="1"/>
  <c r="J450" i="5"/>
  <c r="J449" i="5" s="1"/>
  <c r="K450" i="5"/>
  <c r="L450" i="5"/>
  <c r="L449" i="5" s="1"/>
  <c r="M451" i="5"/>
  <c r="O451" i="5"/>
  <c r="Q451" i="5"/>
  <c r="H454" i="5"/>
  <c r="H453" i="5" s="1"/>
  <c r="H452" i="5" s="1"/>
  <c r="I454" i="5"/>
  <c r="I453" i="5" s="1"/>
  <c r="I452" i="5" s="1"/>
  <c r="J454" i="5"/>
  <c r="K454" i="5"/>
  <c r="K453" i="5" s="1"/>
  <c r="K452" i="5" s="1"/>
  <c r="L454" i="5"/>
  <c r="M455" i="5"/>
  <c r="O455" i="5"/>
  <c r="Q455" i="5"/>
  <c r="I457" i="5"/>
  <c r="I456" i="5" s="1"/>
  <c r="H458" i="5"/>
  <c r="H457" i="5" s="1"/>
  <c r="H456" i="5" s="1"/>
  <c r="J458" i="5"/>
  <c r="J457" i="5" s="1"/>
  <c r="K458" i="5"/>
  <c r="K457" i="5" s="1"/>
  <c r="K456" i="5" s="1"/>
  <c r="L458" i="5"/>
  <c r="L457" i="5" s="1"/>
  <c r="M459" i="5"/>
  <c r="O459" i="5"/>
  <c r="P459" i="5"/>
  <c r="Q459" i="5"/>
  <c r="I461" i="5"/>
  <c r="I460" i="5" s="1"/>
  <c r="H462" i="5"/>
  <c r="H461" i="5" s="1"/>
  <c r="H460" i="5" s="1"/>
  <c r="J462" i="5"/>
  <c r="J461" i="5" s="1"/>
  <c r="K462" i="5"/>
  <c r="K461" i="5" s="1"/>
  <c r="K460" i="5" s="1"/>
  <c r="L462" i="5"/>
  <c r="L461" i="5" s="1"/>
  <c r="M463" i="5"/>
  <c r="O463" i="5"/>
  <c r="P463" i="5"/>
  <c r="Q463" i="5"/>
  <c r="I465" i="5"/>
  <c r="I464" i="5" s="1"/>
  <c r="H466" i="5"/>
  <c r="H465" i="5" s="1"/>
  <c r="H464" i="5" s="1"/>
  <c r="J466" i="5"/>
  <c r="J465" i="5" s="1"/>
  <c r="K466" i="5"/>
  <c r="K465" i="5" s="1"/>
  <c r="K464" i="5" s="1"/>
  <c r="L466" i="5"/>
  <c r="L465" i="5" s="1"/>
  <c r="M467" i="5"/>
  <c r="O467" i="5"/>
  <c r="P467" i="5"/>
  <c r="Q467" i="5"/>
  <c r="I469" i="5"/>
  <c r="I468" i="5" s="1"/>
  <c r="H470" i="5"/>
  <c r="H469" i="5" s="1"/>
  <c r="H468" i="5" s="1"/>
  <c r="J470" i="5"/>
  <c r="J469" i="5" s="1"/>
  <c r="K470" i="5"/>
  <c r="K469" i="5" s="1"/>
  <c r="K468" i="5" s="1"/>
  <c r="L470" i="5"/>
  <c r="L469" i="5" s="1"/>
  <c r="M471" i="5"/>
  <c r="O471" i="5"/>
  <c r="P471" i="5"/>
  <c r="Q471" i="5"/>
  <c r="I472" i="5"/>
  <c r="H473" i="5"/>
  <c r="H472" i="5" s="1"/>
  <c r="J473" i="5"/>
  <c r="J472" i="5" s="1"/>
  <c r="K473" i="5"/>
  <c r="K472" i="5" s="1"/>
  <c r="L473" i="5"/>
  <c r="L472" i="5" s="1"/>
  <c r="M474" i="5"/>
  <c r="O474" i="5"/>
  <c r="P474" i="5"/>
  <c r="Q474" i="5"/>
  <c r="I476" i="5"/>
  <c r="I475" i="5" s="1"/>
  <c r="H477" i="5"/>
  <c r="H476" i="5" s="1"/>
  <c r="H475" i="5" s="1"/>
  <c r="J477" i="5"/>
  <c r="J476" i="5" s="1"/>
  <c r="K477" i="5"/>
  <c r="K476" i="5" s="1"/>
  <c r="K475" i="5" s="1"/>
  <c r="L477" i="5"/>
  <c r="L476" i="5" s="1"/>
  <c r="M478" i="5"/>
  <c r="O478" i="5"/>
  <c r="P478" i="5"/>
  <c r="Q478" i="5"/>
  <c r="M479" i="5"/>
  <c r="O479" i="5"/>
  <c r="P479" i="5"/>
  <c r="Q479" i="5"/>
  <c r="H482" i="5"/>
  <c r="H481" i="5" s="1"/>
  <c r="H480" i="5" s="1"/>
  <c r="I482" i="5"/>
  <c r="I481" i="5" s="1"/>
  <c r="I480" i="5" s="1"/>
  <c r="J482" i="5"/>
  <c r="K482" i="5"/>
  <c r="K481" i="5" s="1"/>
  <c r="K480" i="5" s="1"/>
  <c r="L482" i="5"/>
  <c r="M483" i="5"/>
  <c r="O483" i="5"/>
  <c r="P483" i="5"/>
  <c r="Q483" i="5"/>
  <c r="I485" i="5"/>
  <c r="I484" i="5" s="1"/>
  <c r="H486" i="5"/>
  <c r="H485" i="5" s="1"/>
  <c r="H484" i="5" s="1"/>
  <c r="J486" i="5"/>
  <c r="J485" i="5" s="1"/>
  <c r="K486" i="5"/>
  <c r="K485" i="5" s="1"/>
  <c r="K484" i="5" s="1"/>
  <c r="L486" i="5"/>
  <c r="L485" i="5" s="1"/>
  <c r="M487" i="5"/>
  <c r="O487" i="5"/>
  <c r="P487" i="5"/>
  <c r="Q487" i="5"/>
  <c r="I489" i="5"/>
  <c r="H490" i="5"/>
  <c r="H489" i="5" s="1"/>
  <c r="J490" i="5"/>
  <c r="J489" i="5" s="1"/>
  <c r="K490" i="5"/>
  <c r="K489" i="5" s="1"/>
  <c r="L490" i="5"/>
  <c r="L489" i="5" s="1"/>
  <c r="M491" i="5"/>
  <c r="O491" i="5"/>
  <c r="P491" i="5"/>
  <c r="Q491" i="5"/>
  <c r="I492" i="5"/>
  <c r="H493" i="5"/>
  <c r="H492" i="5" s="1"/>
  <c r="J493" i="5"/>
  <c r="J492" i="5" s="1"/>
  <c r="K493" i="5"/>
  <c r="K492" i="5" s="1"/>
  <c r="L493" i="5"/>
  <c r="L492" i="5" s="1"/>
  <c r="M494" i="5"/>
  <c r="O494" i="5"/>
  <c r="P494" i="5"/>
  <c r="Q494" i="5"/>
  <c r="I496" i="5"/>
  <c r="I495" i="5" s="1"/>
  <c r="H497" i="5"/>
  <c r="H496" i="5" s="1"/>
  <c r="H495" i="5" s="1"/>
  <c r="J497" i="5"/>
  <c r="J496" i="5" s="1"/>
  <c r="K497" i="5"/>
  <c r="K496" i="5" s="1"/>
  <c r="K495" i="5" s="1"/>
  <c r="L497" i="5"/>
  <c r="L496" i="5" s="1"/>
  <c r="M498" i="5"/>
  <c r="O498" i="5"/>
  <c r="P498" i="5"/>
  <c r="Q498" i="5"/>
  <c r="I500" i="5"/>
  <c r="I499" i="5" s="1"/>
  <c r="H501" i="5"/>
  <c r="H500" i="5" s="1"/>
  <c r="H499" i="5" s="1"/>
  <c r="J501" i="5"/>
  <c r="J500" i="5" s="1"/>
  <c r="K501" i="5"/>
  <c r="K500" i="5" s="1"/>
  <c r="K499" i="5" s="1"/>
  <c r="L501" i="5"/>
  <c r="L500" i="5" s="1"/>
  <c r="M502" i="5"/>
  <c r="O502" i="5"/>
  <c r="P502" i="5"/>
  <c r="Q502" i="5"/>
  <c r="H505" i="5"/>
  <c r="H504" i="5" s="1"/>
  <c r="H503" i="5" s="1"/>
  <c r="I505" i="5"/>
  <c r="J505" i="5"/>
  <c r="J504" i="5" s="1"/>
  <c r="K505" i="5"/>
  <c r="L505" i="5"/>
  <c r="L504" i="5" s="1"/>
  <c r="M506" i="5"/>
  <c r="O506" i="5"/>
  <c r="P506" i="5"/>
  <c r="Q506" i="5"/>
  <c r="M507" i="5"/>
  <c r="O507" i="5"/>
  <c r="P507" i="5"/>
  <c r="Q507" i="5"/>
  <c r="H510" i="5"/>
  <c r="H509" i="5" s="1"/>
  <c r="H508" i="5" s="1"/>
  <c r="I510" i="5"/>
  <c r="I509" i="5" s="1"/>
  <c r="J510" i="5"/>
  <c r="J509" i="5" s="1"/>
  <c r="J508" i="5" s="1"/>
  <c r="K510" i="5"/>
  <c r="K509" i="5" s="1"/>
  <c r="L510" i="5"/>
  <c r="L509" i="5" s="1"/>
  <c r="M511" i="5"/>
  <c r="N511" i="5"/>
  <c r="O511" i="5"/>
  <c r="P511" i="5"/>
  <c r="Q511" i="5"/>
  <c r="R511" i="5"/>
  <c r="I515" i="5"/>
  <c r="I514" i="5" s="1"/>
  <c r="I513" i="5" s="1"/>
  <c r="H516" i="5"/>
  <c r="H515" i="5" s="1"/>
  <c r="H514" i="5" s="1"/>
  <c r="H513" i="5" s="1"/>
  <c r="J516" i="5"/>
  <c r="J515" i="5" s="1"/>
  <c r="K516" i="5"/>
  <c r="L516" i="5"/>
  <c r="L515" i="5" s="1"/>
  <c r="M517" i="5"/>
  <c r="O517" i="5"/>
  <c r="P517" i="5"/>
  <c r="Q517" i="5"/>
  <c r="R517" i="5"/>
  <c r="I519" i="5"/>
  <c r="I518" i="5" s="1"/>
  <c r="H520" i="5"/>
  <c r="H519" i="5" s="1"/>
  <c r="H518" i="5" s="1"/>
  <c r="J520" i="5"/>
  <c r="J519" i="5" s="1"/>
  <c r="K520" i="5"/>
  <c r="L520" i="5"/>
  <c r="L519" i="5" s="1"/>
  <c r="M521" i="5"/>
  <c r="O521" i="5"/>
  <c r="P521" i="5"/>
  <c r="Q521" i="5"/>
  <c r="R521" i="5"/>
  <c r="R306" i="5" l="1"/>
  <c r="R239" i="5"/>
  <c r="N137" i="5"/>
  <c r="N108" i="5"/>
  <c r="N220" i="5"/>
  <c r="M201" i="5"/>
  <c r="R262" i="5"/>
  <c r="Q182" i="5"/>
  <c r="R174" i="5"/>
  <c r="R401" i="5"/>
  <c r="Q454" i="5"/>
  <c r="R247" i="5"/>
  <c r="N358" i="5"/>
  <c r="N190" i="5"/>
  <c r="N142" i="5"/>
  <c r="M113" i="5"/>
  <c r="N63" i="5"/>
  <c r="N336" i="5"/>
  <c r="N301" i="5"/>
  <c r="M147" i="5"/>
  <c r="I131" i="5"/>
  <c r="N118" i="5"/>
  <c r="N50" i="5"/>
  <c r="N337" i="5"/>
  <c r="Q314" i="5"/>
  <c r="R297" i="5"/>
  <c r="N292" i="5"/>
  <c r="O287" i="5"/>
  <c r="Q248" i="5"/>
  <c r="N138" i="5"/>
  <c r="P58" i="5"/>
  <c r="O50" i="5"/>
  <c r="M50" i="5"/>
  <c r="P50" i="5"/>
  <c r="R424" i="5"/>
  <c r="Q412" i="5"/>
  <c r="O233" i="5"/>
  <c r="P127" i="5"/>
  <c r="I84" i="5"/>
  <c r="Q21" i="5"/>
  <c r="Q402" i="5"/>
  <c r="M314" i="5"/>
  <c r="M277" i="5"/>
  <c r="P265" i="5"/>
  <c r="N233" i="5"/>
  <c r="O207" i="5"/>
  <c r="N148" i="5"/>
  <c r="Q148" i="5"/>
  <c r="N143" i="5"/>
  <c r="O138" i="5"/>
  <c r="M138" i="5"/>
  <c r="P138" i="5"/>
  <c r="Q138" i="5"/>
  <c r="N114" i="5"/>
  <c r="N109" i="5"/>
  <c r="N64" i="5"/>
  <c r="R21" i="5"/>
  <c r="M21" i="5"/>
  <c r="R16" i="5"/>
  <c r="O482" i="5"/>
  <c r="M482" i="5"/>
  <c r="P319" i="5"/>
  <c r="L230" i="5"/>
  <c r="J230" i="5"/>
  <c r="M230" i="5" s="1"/>
  <c r="I93" i="5"/>
  <c r="R442" i="5"/>
  <c r="Q431" i="5"/>
  <c r="O424" i="5"/>
  <c r="Q420" i="5"/>
  <c r="R412" i="5"/>
  <c r="M412" i="5"/>
  <c r="R402" i="5"/>
  <c r="M402" i="5"/>
  <c r="N390" i="5"/>
  <c r="Q386" i="5"/>
  <c r="Q381" i="5"/>
  <c r="N372" i="5"/>
  <c r="P346" i="5"/>
  <c r="O337" i="5"/>
  <c r="M337" i="5"/>
  <c r="P337" i="5"/>
  <c r="O322" i="5"/>
  <c r="O314" i="5"/>
  <c r="M306" i="5"/>
  <c r="Q277" i="5"/>
  <c r="I274" i="5"/>
  <c r="N267" i="5"/>
  <c r="P267" i="5"/>
  <c r="R267" i="5"/>
  <c r="P257" i="5"/>
  <c r="R248" i="5"/>
  <c r="M248" i="5"/>
  <c r="P233" i="5"/>
  <c r="R233" i="5"/>
  <c r="R207" i="5"/>
  <c r="N187" i="5"/>
  <c r="Q178" i="5"/>
  <c r="N128" i="5"/>
  <c r="N124" i="5"/>
  <c r="N119" i="5"/>
  <c r="O114" i="5"/>
  <c r="M114" i="5"/>
  <c r="P114" i="5"/>
  <c r="Q114" i="5"/>
  <c r="O109" i="5"/>
  <c r="M109" i="5"/>
  <c r="P109" i="5"/>
  <c r="Q104" i="5"/>
  <c r="N98" i="5"/>
  <c r="R95" i="5"/>
  <c r="N90" i="5"/>
  <c r="O64" i="5"/>
  <c r="M64" i="5"/>
  <c r="P64" i="5"/>
  <c r="H992" i="5"/>
  <c r="H991" i="5" s="1"/>
  <c r="H990" i="5" s="1"/>
  <c r="I512" i="5"/>
  <c r="N520" i="5"/>
  <c r="Q510" i="5"/>
  <c r="Q505" i="5"/>
  <c r="P505" i="5"/>
  <c r="N505" i="5"/>
  <c r="N477" i="5"/>
  <c r="M431" i="5"/>
  <c r="Q397" i="5"/>
  <c r="Q390" i="5"/>
  <c r="P367" i="5"/>
  <c r="O310" i="5"/>
  <c r="Q306" i="5"/>
  <c r="N302" i="5"/>
  <c r="N297" i="5"/>
  <c r="O292" i="5"/>
  <c r="M292" i="5"/>
  <c r="Q292" i="5"/>
  <c r="O277" i="5"/>
  <c r="P272" i="5"/>
  <c r="Q231" i="5"/>
  <c r="P226" i="5"/>
  <c r="N221" i="5"/>
  <c r="P217" i="5"/>
  <c r="M197" i="5"/>
  <c r="I193" i="5"/>
  <c r="N191" i="5"/>
  <c r="M178" i="5"/>
  <c r="O178" i="5"/>
  <c r="O161" i="5"/>
  <c r="N154" i="5"/>
  <c r="R128" i="5"/>
  <c r="O124" i="5"/>
  <c r="M124" i="5"/>
  <c r="P124" i="5"/>
  <c r="Q124" i="5"/>
  <c r="O119" i="5"/>
  <c r="M119" i="5"/>
  <c r="P119" i="5"/>
  <c r="J117" i="5"/>
  <c r="M117" i="5" s="1"/>
  <c r="N104" i="5"/>
  <c r="N99" i="5"/>
  <c r="N95" i="5"/>
  <c r="O90" i="5"/>
  <c r="M90" i="5"/>
  <c r="P90" i="5"/>
  <c r="Q90" i="5"/>
  <c r="P86" i="5"/>
  <c r="Q77" i="5"/>
  <c r="P59" i="5"/>
  <c r="N42" i="5"/>
  <c r="Q38" i="5"/>
  <c r="P16" i="5"/>
  <c r="K264" i="5"/>
  <c r="K255" i="5" s="1"/>
  <c r="I57" i="5"/>
  <c r="P473" i="5"/>
  <c r="R397" i="5"/>
  <c r="M397" i="5"/>
  <c r="R386" i="5"/>
  <c r="M386" i="5"/>
  <c r="R350" i="5"/>
  <c r="N202" i="5"/>
  <c r="O191" i="5"/>
  <c r="M191" i="5"/>
  <c r="P191" i="5"/>
  <c r="J189" i="5"/>
  <c r="M189" i="5" s="1"/>
  <c r="O187" i="5"/>
  <c r="M187" i="5"/>
  <c r="Q187" i="5"/>
  <c r="Q34" i="5"/>
  <c r="O26" i="5"/>
  <c r="M291" i="5"/>
  <c r="N291" i="5"/>
  <c r="J430" i="5"/>
  <c r="J429" i="5" s="1"/>
  <c r="J428" i="5" s="1"/>
  <c r="M428" i="5" s="1"/>
  <c r="J389" i="5"/>
  <c r="J388" i="5" s="1"/>
  <c r="J371" i="5"/>
  <c r="J286" i="5"/>
  <c r="N286" i="5" s="1"/>
  <c r="M287" i="5"/>
  <c r="I255" i="5"/>
  <c r="M505" i="5"/>
  <c r="N516" i="5"/>
  <c r="R510" i="5"/>
  <c r="M510" i="5"/>
  <c r="O505" i="5"/>
  <c r="N501" i="5"/>
  <c r="I488" i="5"/>
  <c r="N486" i="5"/>
  <c r="P477" i="5"/>
  <c r="N470" i="5"/>
  <c r="M454" i="5"/>
  <c r="Q450" i="5"/>
  <c r="R438" i="5"/>
  <c r="R431" i="5"/>
  <c r="O408" i="5"/>
  <c r="R396" i="5"/>
  <c r="O390" i="5"/>
  <c r="R385" i="5"/>
  <c r="Q377" i="5"/>
  <c r="O372" i="5"/>
  <c r="Q372" i="5"/>
  <c r="R342" i="5"/>
  <c r="N331" i="5"/>
  <c r="N326" i="5"/>
  <c r="P306" i="5"/>
  <c r="N306" i="5"/>
  <c r="O302" i="5"/>
  <c r="M302" i="5"/>
  <c r="P302" i="5"/>
  <c r="P297" i="5"/>
  <c r="Q287" i="5"/>
  <c r="N287" i="5"/>
  <c r="P287" i="5"/>
  <c r="H274" i="5"/>
  <c r="H264" i="5"/>
  <c r="H255" i="5" s="1"/>
  <c r="H237" i="5"/>
  <c r="Q233" i="5"/>
  <c r="R231" i="5"/>
  <c r="M231" i="5"/>
  <c r="O221" i="5"/>
  <c r="M221" i="5"/>
  <c r="P221" i="5"/>
  <c r="O202" i="5"/>
  <c r="M202" i="5"/>
  <c r="P202" i="5"/>
  <c r="Q202" i="5"/>
  <c r="Q198" i="5"/>
  <c r="Q195" i="5"/>
  <c r="Q183" i="5"/>
  <c r="Q170" i="5"/>
  <c r="O148" i="5"/>
  <c r="M148" i="5"/>
  <c r="P148" i="5"/>
  <c r="O143" i="5"/>
  <c r="M143" i="5"/>
  <c r="P143" i="5"/>
  <c r="P128" i="5"/>
  <c r="I122" i="5"/>
  <c r="O104" i="5"/>
  <c r="M104" i="5"/>
  <c r="P104" i="5"/>
  <c r="O99" i="5"/>
  <c r="M99" i="5"/>
  <c r="P99" i="5"/>
  <c r="P95" i="5"/>
  <c r="N89" i="5"/>
  <c r="M89" i="5"/>
  <c r="R77" i="5"/>
  <c r="M77" i="5"/>
  <c r="R59" i="5"/>
  <c r="N59" i="5"/>
  <c r="I48" i="5"/>
  <c r="N46" i="5"/>
  <c r="N37" i="5"/>
  <c r="N34" i="5"/>
  <c r="N16" i="5"/>
  <c r="R169" i="5"/>
  <c r="O98" i="5"/>
  <c r="P490" i="5"/>
  <c r="P458" i="5"/>
  <c r="Q516" i="5"/>
  <c r="P497" i="5"/>
  <c r="N493" i="5"/>
  <c r="P482" i="5"/>
  <c r="P466" i="5"/>
  <c r="N462" i="5"/>
  <c r="P446" i="5"/>
  <c r="N438" i="5"/>
  <c r="R430" i="5"/>
  <c r="R420" i="5"/>
  <c r="M420" i="5"/>
  <c r="R408" i="5"/>
  <c r="N381" i="5"/>
  <c r="M377" i="5"/>
  <c r="O377" i="5"/>
  <c r="I356" i="5"/>
  <c r="N359" i="5"/>
  <c r="P354" i="5"/>
  <c r="N350" i="5"/>
  <c r="N342" i="5"/>
  <c r="O331" i="5"/>
  <c r="M331" i="5"/>
  <c r="J325" i="5"/>
  <c r="M325" i="5" s="1"/>
  <c r="R319" i="5"/>
  <c r="N281" i="5"/>
  <c r="O244" i="5"/>
  <c r="P213" i="5"/>
  <c r="N195" i="5"/>
  <c r="O174" i="5"/>
  <c r="R170" i="5"/>
  <c r="M170" i="5"/>
  <c r="Q157" i="5"/>
  <c r="O154" i="5"/>
  <c r="M154" i="5"/>
  <c r="O46" i="5"/>
  <c r="M46" i="5"/>
  <c r="P46" i="5"/>
  <c r="Q46" i="5"/>
  <c r="N38" i="5"/>
  <c r="O31" i="5"/>
  <c r="H339" i="5"/>
  <c r="J280" i="5"/>
  <c r="M280" i="5" s="1"/>
  <c r="L508" i="5"/>
  <c r="R508" i="5" s="1"/>
  <c r="R509" i="5"/>
  <c r="M437" i="5"/>
  <c r="N437" i="5"/>
  <c r="L418" i="5"/>
  <c r="Q418" i="5" s="1"/>
  <c r="R419" i="5"/>
  <c r="M380" i="5"/>
  <c r="N380" i="5"/>
  <c r="Q520" i="5"/>
  <c r="K488" i="5"/>
  <c r="O520" i="5"/>
  <c r="M520" i="5"/>
  <c r="P520" i="5"/>
  <c r="O516" i="5"/>
  <c r="M516" i="5"/>
  <c r="P516" i="5"/>
  <c r="O510" i="5"/>
  <c r="P501" i="5"/>
  <c r="N497" i="5"/>
  <c r="P493" i="5"/>
  <c r="N490" i="5"/>
  <c r="P486" i="5"/>
  <c r="N473" i="5"/>
  <c r="P470" i="5"/>
  <c r="N466" i="5"/>
  <c r="P462" i="5"/>
  <c r="N458" i="5"/>
  <c r="O454" i="5"/>
  <c r="M450" i="5"/>
  <c r="O450" i="5"/>
  <c r="N446" i="5"/>
  <c r="O442" i="5"/>
  <c r="O438" i="5"/>
  <c r="M438" i="5"/>
  <c r="Q438" i="5"/>
  <c r="O381" i="5"/>
  <c r="M381" i="5"/>
  <c r="M375" i="5"/>
  <c r="M363" i="5"/>
  <c r="O359" i="5"/>
  <c r="M359" i="5"/>
  <c r="P359" i="5"/>
  <c r="P350" i="5"/>
  <c r="K341" i="5"/>
  <c r="K340" i="5" s="1"/>
  <c r="K339" i="5" s="1"/>
  <c r="P342" i="5"/>
  <c r="H330" i="5"/>
  <c r="H329" i="5" s="1"/>
  <c r="H328" i="5" s="1"/>
  <c r="Q331" i="5"/>
  <c r="L325" i="5"/>
  <c r="L324" i="5" s="1"/>
  <c r="O326" i="5"/>
  <c r="M319" i="5"/>
  <c r="N319" i="5"/>
  <c r="L318" i="5"/>
  <c r="P318" i="5" s="1"/>
  <c r="L280" i="5"/>
  <c r="L279" i="5" s="1"/>
  <c r="O281" i="5"/>
  <c r="Q197" i="5"/>
  <c r="R197" i="5"/>
  <c r="M186" i="5"/>
  <c r="N186" i="5"/>
  <c r="J357" i="5"/>
  <c r="N357" i="5" s="1"/>
  <c r="M330" i="5"/>
  <c r="N330" i="5"/>
  <c r="L321" i="5"/>
  <c r="Q322" i="5"/>
  <c r="J321" i="5"/>
  <c r="M322" i="5"/>
  <c r="M153" i="5"/>
  <c r="N153" i="5"/>
  <c r="J335" i="5"/>
  <c r="N335" i="5" s="1"/>
  <c r="Q326" i="5"/>
  <c r="P322" i="5"/>
  <c r="N322" i="5"/>
  <c r="K321" i="5"/>
  <c r="Q281" i="5"/>
  <c r="R213" i="5"/>
  <c r="N213" i="5"/>
  <c r="R198" i="5"/>
  <c r="M198" i="5"/>
  <c r="O195" i="5"/>
  <c r="M195" i="5"/>
  <c r="P195" i="5"/>
  <c r="M183" i="5"/>
  <c r="O183" i="5"/>
  <c r="M161" i="5"/>
  <c r="R157" i="5"/>
  <c r="M157" i="5"/>
  <c r="Q154" i="5"/>
  <c r="O42" i="5"/>
  <c r="M42" i="5"/>
  <c r="P42" i="5"/>
  <c r="J40" i="5"/>
  <c r="N40" i="5" s="1"/>
  <c r="O38" i="5"/>
  <c r="M38" i="5"/>
  <c r="P38" i="5"/>
  <c r="O34" i="5"/>
  <c r="M34" i="5"/>
  <c r="P34" i="5"/>
  <c r="R20" i="5"/>
  <c r="I237" i="5"/>
  <c r="J141" i="5"/>
  <c r="J107" i="5"/>
  <c r="J36" i="5"/>
  <c r="M36" i="5" s="1"/>
  <c r="M33" i="5"/>
  <c r="I13" i="5"/>
  <c r="R515" i="5"/>
  <c r="L514" i="5"/>
  <c r="Q515" i="5"/>
  <c r="N515" i="5"/>
  <c r="J514" i="5"/>
  <c r="M515" i="5"/>
  <c r="K508" i="5"/>
  <c r="P509" i="5"/>
  <c r="I508" i="5"/>
  <c r="M508" i="5" s="1"/>
  <c r="N509" i="5"/>
  <c r="L495" i="5"/>
  <c r="P496" i="5"/>
  <c r="O496" i="5"/>
  <c r="Q496" i="5"/>
  <c r="J495" i="5"/>
  <c r="N496" i="5"/>
  <c r="M496" i="5"/>
  <c r="L488" i="5"/>
  <c r="P489" i="5"/>
  <c r="O489" i="5"/>
  <c r="Q489" i="5"/>
  <c r="J488" i="5"/>
  <c r="N489" i="5"/>
  <c r="M489" i="5"/>
  <c r="P472" i="5"/>
  <c r="O472" i="5"/>
  <c r="Q472" i="5"/>
  <c r="N472" i="5"/>
  <c r="M472" i="5"/>
  <c r="L464" i="5"/>
  <c r="P465" i="5"/>
  <c r="O465" i="5"/>
  <c r="Q465" i="5"/>
  <c r="J464" i="5"/>
  <c r="N465" i="5"/>
  <c r="M465" i="5"/>
  <c r="L456" i="5"/>
  <c r="P457" i="5"/>
  <c r="O457" i="5"/>
  <c r="Q457" i="5"/>
  <c r="J456" i="5"/>
  <c r="N457" i="5"/>
  <c r="M457" i="5"/>
  <c r="L448" i="5"/>
  <c r="Q449" i="5"/>
  <c r="J448" i="5"/>
  <c r="M448" i="5" s="1"/>
  <c r="M449" i="5"/>
  <c r="L444" i="5"/>
  <c r="P445" i="5"/>
  <c r="O445" i="5"/>
  <c r="Q445" i="5"/>
  <c r="J444" i="5"/>
  <c r="N445" i="5"/>
  <c r="M445" i="5"/>
  <c r="O441" i="5"/>
  <c r="R441" i="5"/>
  <c r="L440" i="5"/>
  <c r="Q441" i="5"/>
  <c r="J440" i="5"/>
  <c r="M440" i="5" s="1"/>
  <c r="M441" i="5"/>
  <c r="K429" i="5"/>
  <c r="K428" i="5" s="1"/>
  <c r="O430" i="5"/>
  <c r="K418" i="5"/>
  <c r="O419" i="5"/>
  <c r="M418" i="5"/>
  <c r="I399" i="5"/>
  <c r="I394" i="5" s="1"/>
  <c r="R519" i="5"/>
  <c r="L518" i="5"/>
  <c r="Q519" i="5"/>
  <c r="N519" i="5"/>
  <c r="J518" i="5"/>
  <c r="M519" i="5"/>
  <c r="H512" i="5"/>
  <c r="L503" i="5"/>
  <c r="Q504" i="5"/>
  <c r="J503" i="5"/>
  <c r="L499" i="5"/>
  <c r="P500" i="5"/>
  <c r="O500" i="5"/>
  <c r="Q500" i="5"/>
  <c r="J499" i="5"/>
  <c r="N500" i="5"/>
  <c r="M500" i="5"/>
  <c r="P492" i="5"/>
  <c r="O492" i="5"/>
  <c r="Q492" i="5"/>
  <c r="N492" i="5"/>
  <c r="M492" i="5"/>
  <c r="H488" i="5"/>
  <c r="L484" i="5"/>
  <c r="P485" i="5"/>
  <c r="O485" i="5"/>
  <c r="Q485" i="5"/>
  <c r="J484" i="5"/>
  <c r="N485" i="5"/>
  <c r="M485" i="5"/>
  <c r="L475" i="5"/>
  <c r="P476" i="5"/>
  <c r="O476" i="5"/>
  <c r="Q476" i="5"/>
  <c r="J475" i="5"/>
  <c r="N476" i="5"/>
  <c r="M476" i="5"/>
  <c r="L468" i="5"/>
  <c r="P469" i="5"/>
  <c r="O469" i="5"/>
  <c r="Q469" i="5"/>
  <c r="J468" i="5"/>
  <c r="N469" i="5"/>
  <c r="M469" i="5"/>
  <c r="L460" i="5"/>
  <c r="P461" i="5"/>
  <c r="O461" i="5"/>
  <c r="Q461" i="5"/>
  <c r="J460" i="5"/>
  <c r="N461" i="5"/>
  <c r="M461" i="5"/>
  <c r="K435" i="5"/>
  <c r="O437" i="5"/>
  <c r="I435" i="5"/>
  <c r="R429" i="5"/>
  <c r="L428" i="5"/>
  <c r="Q429" i="5"/>
  <c r="O423" i="5"/>
  <c r="R423" i="5"/>
  <c r="L422" i="5"/>
  <c r="Q423" i="5"/>
  <c r="J422" i="5"/>
  <c r="M422" i="5" s="1"/>
  <c r="M423" i="5"/>
  <c r="H399" i="5"/>
  <c r="H394" i="5" s="1"/>
  <c r="M176" i="5"/>
  <c r="K519" i="5"/>
  <c r="K518" i="5" s="1"/>
  <c r="K515" i="5"/>
  <c r="K514" i="5" s="1"/>
  <c r="K513" i="5" s="1"/>
  <c r="K504" i="5"/>
  <c r="K503" i="5" s="1"/>
  <c r="I504" i="5"/>
  <c r="I503" i="5" s="1"/>
  <c r="L481" i="5"/>
  <c r="J481" i="5"/>
  <c r="L453" i="5"/>
  <c r="J453" i="5"/>
  <c r="K449" i="5"/>
  <c r="K448" i="5" s="1"/>
  <c r="H437" i="5"/>
  <c r="R437" i="5" s="1"/>
  <c r="L436" i="5"/>
  <c r="J436" i="5"/>
  <c r="L415" i="5"/>
  <c r="Q416" i="5"/>
  <c r="J415" i="5"/>
  <c r="M416" i="5"/>
  <c r="K411" i="5"/>
  <c r="K410" i="5" s="1"/>
  <c r="O412" i="5"/>
  <c r="L410" i="5"/>
  <c r="Q411" i="5"/>
  <c r="J400" i="5"/>
  <c r="M401" i="5"/>
  <c r="J395" i="5"/>
  <c r="M396" i="5"/>
  <c r="Q389" i="5"/>
  <c r="L388" i="5"/>
  <c r="L384" i="5" s="1"/>
  <c r="K385" i="5"/>
  <c r="O385" i="5" s="1"/>
  <c r="P386" i="5"/>
  <c r="I385" i="5"/>
  <c r="M385" i="5" s="1"/>
  <c r="N386" i="5"/>
  <c r="Q380" i="5"/>
  <c r="L379" i="5"/>
  <c r="L375" i="5"/>
  <c r="M376" i="5"/>
  <c r="K371" i="5"/>
  <c r="O371" i="5" s="1"/>
  <c r="P372" i="5"/>
  <c r="H371" i="5"/>
  <c r="H370" i="5" s="1"/>
  <c r="J370" i="5"/>
  <c r="O367" i="5"/>
  <c r="Q367" i="5"/>
  <c r="J366" i="5"/>
  <c r="L362" i="5"/>
  <c r="H358" i="5"/>
  <c r="H357" i="5" s="1"/>
  <c r="R359" i="5"/>
  <c r="K358" i="5"/>
  <c r="P358" i="5" s="1"/>
  <c r="L353" i="5"/>
  <c r="O354" i="5"/>
  <c r="Q354" i="5"/>
  <c r="J353" i="5"/>
  <c r="M354" i="5"/>
  <c r="P349" i="5"/>
  <c r="L348" i="5"/>
  <c r="O349" i="5"/>
  <c r="Q349" i="5"/>
  <c r="O346" i="5"/>
  <c r="Q346" i="5"/>
  <c r="J345" i="5"/>
  <c r="L340" i="5"/>
  <c r="Q341" i="5"/>
  <c r="I339" i="5"/>
  <c r="H336" i="5"/>
  <c r="H335" i="5" s="1"/>
  <c r="H334" i="5" s="1"/>
  <c r="R337" i="5"/>
  <c r="K336" i="5"/>
  <c r="P336" i="5" s="1"/>
  <c r="L329" i="5"/>
  <c r="K325" i="5"/>
  <c r="P326" i="5"/>
  <c r="H325" i="5"/>
  <c r="H324" i="5" s="1"/>
  <c r="H316" i="5" s="1"/>
  <c r="H301" i="5"/>
  <c r="Q301" i="5" s="1"/>
  <c r="R302" i="5"/>
  <c r="K301" i="5"/>
  <c r="O301" i="5" s="1"/>
  <c r="P296" i="5"/>
  <c r="L295" i="5"/>
  <c r="O296" i="5"/>
  <c r="Q296" i="5"/>
  <c r="I295" i="5"/>
  <c r="I284" i="5" s="1"/>
  <c r="K291" i="5"/>
  <c r="O291" i="5" s="1"/>
  <c r="P292" i="5"/>
  <c r="H291" i="5"/>
  <c r="H290" i="5" s="1"/>
  <c r="J290" i="5"/>
  <c r="L285" i="5"/>
  <c r="K280" i="5"/>
  <c r="P281" i="5"/>
  <c r="H280" i="5"/>
  <c r="H279" i="5" s="1"/>
  <c r="L274" i="5"/>
  <c r="Q275" i="5"/>
  <c r="J274" i="5"/>
  <c r="M275" i="5"/>
  <c r="L271" i="5"/>
  <c r="O272" i="5"/>
  <c r="Q272" i="5"/>
  <c r="J271" i="5"/>
  <c r="M272" i="5"/>
  <c r="L264" i="5"/>
  <c r="O265" i="5"/>
  <c r="Q265" i="5"/>
  <c r="J264" i="5"/>
  <c r="M265" i="5"/>
  <c r="L261" i="5"/>
  <c r="Q262" i="5"/>
  <c r="J261" i="5"/>
  <c r="M261" i="5" s="1"/>
  <c r="M262" i="5"/>
  <c r="O257" i="5"/>
  <c r="Q257" i="5"/>
  <c r="J256" i="5"/>
  <c r="L252" i="5"/>
  <c r="Q253" i="5"/>
  <c r="J252" i="5"/>
  <c r="M253" i="5"/>
  <c r="K247" i="5"/>
  <c r="K246" i="5" s="1"/>
  <c r="O248" i="5"/>
  <c r="L246" i="5"/>
  <c r="Q247" i="5"/>
  <c r="L238" i="5"/>
  <c r="Q239" i="5"/>
  <c r="J238" i="5"/>
  <c r="M239" i="5"/>
  <c r="K230" i="5"/>
  <c r="O231" i="5"/>
  <c r="O226" i="5"/>
  <c r="Q226" i="5"/>
  <c r="J225" i="5"/>
  <c r="H220" i="5"/>
  <c r="R220" i="5" s="1"/>
  <c r="R221" i="5"/>
  <c r="K220" i="5"/>
  <c r="L216" i="5"/>
  <c r="O217" i="5"/>
  <c r="Q217" i="5"/>
  <c r="J216" i="5"/>
  <c r="M217" i="5"/>
  <c r="P212" i="5"/>
  <c r="L211" i="5"/>
  <c r="O212" i="5"/>
  <c r="Q212" i="5"/>
  <c r="N194" i="5"/>
  <c r="J193" i="5"/>
  <c r="L193" i="5"/>
  <c r="H190" i="5"/>
  <c r="H189" i="5" s="1"/>
  <c r="R191" i="5"/>
  <c r="Q191" i="5"/>
  <c r="K190" i="5"/>
  <c r="P190" i="5" s="1"/>
  <c r="K186" i="5"/>
  <c r="O186" i="5" s="1"/>
  <c r="P187" i="5"/>
  <c r="L176" i="5"/>
  <c r="Q177" i="5"/>
  <c r="L165" i="5"/>
  <c r="Q166" i="5"/>
  <c r="O166" i="5"/>
  <c r="J165" i="5"/>
  <c r="M166" i="5"/>
  <c r="K156" i="5"/>
  <c r="O156" i="5" s="1"/>
  <c r="O157" i="5"/>
  <c r="O133" i="5"/>
  <c r="Q133" i="5"/>
  <c r="L132" i="5"/>
  <c r="R133" i="5"/>
  <c r="M133" i="5"/>
  <c r="N133" i="5"/>
  <c r="J132" i="5"/>
  <c r="N123" i="5"/>
  <c r="L122" i="5"/>
  <c r="H118" i="5"/>
  <c r="H117" i="5" s="1"/>
  <c r="R119" i="5"/>
  <c r="Q119" i="5"/>
  <c r="K118" i="5"/>
  <c r="P118" i="5" s="1"/>
  <c r="J102" i="5"/>
  <c r="N103" i="5"/>
  <c r="L102" i="5"/>
  <c r="K93" i="5"/>
  <c r="L75" i="5"/>
  <c r="Q76" i="5"/>
  <c r="R76" i="5"/>
  <c r="L72" i="5"/>
  <c r="O73" i="5"/>
  <c r="Q73" i="5"/>
  <c r="R73" i="5"/>
  <c r="P73" i="5"/>
  <c r="J72" i="5"/>
  <c r="M73" i="5"/>
  <c r="N73" i="5"/>
  <c r="M67" i="5"/>
  <c r="N67" i="5"/>
  <c r="M53" i="5"/>
  <c r="J48" i="5"/>
  <c r="N53" i="5"/>
  <c r="H41" i="5"/>
  <c r="H40" i="5" s="1"/>
  <c r="R42" i="5"/>
  <c r="Q42" i="5"/>
  <c r="Q19" i="5"/>
  <c r="R19" i="5"/>
  <c r="P15" i="5"/>
  <c r="R15" i="5"/>
  <c r="L14" i="5"/>
  <c r="O15" i="5"/>
  <c r="Q15" i="5"/>
  <c r="N15" i="5"/>
  <c r="J14" i="5"/>
  <c r="M15" i="5"/>
  <c r="R520" i="5"/>
  <c r="R516" i="5"/>
  <c r="P510" i="5"/>
  <c r="N510" i="5"/>
  <c r="Q509" i="5"/>
  <c r="O509" i="5"/>
  <c r="M509" i="5"/>
  <c r="Q501" i="5"/>
  <c r="O501" i="5"/>
  <c r="M501" i="5"/>
  <c r="Q497" i="5"/>
  <c r="O497" i="5"/>
  <c r="M497" i="5"/>
  <c r="Q493" i="5"/>
  <c r="O493" i="5"/>
  <c r="M493" i="5"/>
  <c r="Q490" i="5"/>
  <c r="O490" i="5"/>
  <c r="M490" i="5"/>
  <c r="Q486" i="5"/>
  <c r="O486" i="5"/>
  <c r="M486" i="5"/>
  <c r="Q482" i="5"/>
  <c r="Q477" i="5"/>
  <c r="O477" i="5"/>
  <c r="M477" i="5"/>
  <c r="Q473" i="5"/>
  <c r="O473" i="5"/>
  <c r="M473" i="5"/>
  <c r="Q470" i="5"/>
  <c r="O470" i="5"/>
  <c r="M470" i="5"/>
  <c r="Q466" i="5"/>
  <c r="O466" i="5"/>
  <c r="M466" i="5"/>
  <c r="Q462" i="5"/>
  <c r="O462" i="5"/>
  <c r="M462" i="5"/>
  <c r="Q458" i="5"/>
  <c r="O458" i="5"/>
  <c r="M458" i="5"/>
  <c r="Q446" i="5"/>
  <c r="O446" i="5"/>
  <c r="M446" i="5"/>
  <c r="Q442" i="5"/>
  <c r="M442" i="5"/>
  <c r="O431" i="5"/>
  <c r="Q430" i="5"/>
  <c r="Q424" i="5"/>
  <c r="M424" i="5"/>
  <c r="O420" i="5"/>
  <c r="Q419" i="5"/>
  <c r="M419" i="5"/>
  <c r="O416" i="5"/>
  <c r="J410" i="5"/>
  <c r="M410" i="5" s="1"/>
  <c r="M411" i="5"/>
  <c r="L407" i="5"/>
  <c r="Q408" i="5"/>
  <c r="J407" i="5"/>
  <c r="M408" i="5"/>
  <c r="K401" i="5"/>
  <c r="O402" i="5"/>
  <c r="L400" i="5"/>
  <c r="Q401" i="5"/>
  <c r="K396" i="5"/>
  <c r="O397" i="5"/>
  <c r="L395" i="5"/>
  <c r="Q396" i="5"/>
  <c r="K389" i="5"/>
  <c r="P390" i="5"/>
  <c r="O386" i="5"/>
  <c r="Q385" i="5"/>
  <c r="H384" i="5"/>
  <c r="K380" i="5"/>
  <c r="P381" i="5"/>
  <c r="J379" i="5"/>
  <c r="Q376" i="5"/>
  <c r="K376" i="5"/>
  <c r="K375" i="5" s="1"/>
  <c r="L370" i="5"/>
  <c r="R367" i="5"/>
  <c r="N367" i="5"/>
  <c r="L366" i="5"/>
  <c r="O363" i="5"/>
  <c r="J362" i="5"/>
  <c r="Q359" i="5"/>
  <c r="M358" i="5"/>
  <c r="L357" i="5"/>
  <c r="N354" i="5"/>
  <c r="O350" i="5"/>
  <c r="Q350" i="5"/>
  <c r="R349" i="5"/>
  <c r="J349" i="5"/>
  <c r="R346" i="5"/>
  <c r="N346" i="5"/>
  <c r="L345" i="5"/>
  <c r="O342" i="5"/>
  <c r="Q342" i="5"/>
  <c r="R341" i="5"/>
  <c r="J341" i="5"/>
  <c r="Q337" i="5"/>
  <c r="M336" i="5"/>
  <c r="L335" i="5"/>
  <c r="K330" i="5"/>
  <c r="P331" i="5"/>
  <c r="J329" i="5"/>
  <c r="I321" i="5"/>
  <c r="O319" i="5"/>
  <c r="Q319" i="5"/>
  <c r="J318" i="5"/>
  <c r="L309" i="5"/>
  <c r="Q310" i="5"/>
  <c r="J309" i="5"/>
  <c r="M310" i="5"/>
  <c r="O306" i="5"/>
  <c r="Q302" i="5"/>
  <c r="M301" i="5"/>
  <c r="O297" i="5"/>
  <c r="Q297" i="5"/>
  <c r="R296" i="5"/>
  <c r="J296" i="5"/>
  <c r="L290" i="5"/>
  <c r="H286" i="5"/>
  <c r="H285" i="5" s="1"/>
  <c r="R287" i="5"/>
  <c r="K286" i="5"/>
  <c r="K285" i="5" s="1"/>
  <c r="O275" i="5"/>
  <c r="K274" i="5"/>
  <c r="N272" i="5"/>
  <c r="O267" i="5"/>
  <c r="Q267" i="5"/>
  <c r="N265" i="5"/>
  <c r="O262" i="5"/>
  <c r="R257" i="5"/>
  <c r="N257" i="5"/>
  <c r="L256" i="5"/>
  <c r="O253" i="5"/>
  <c r="J246" i="5"/>
  <c r="M246" i="5" s="1"/>
  <c r="M247" i="5"/>
  <c r="L243" i="5"/>
  <c r="Q244" i="5"/>
  <c r="J243" i="5"/>
  <c r="M243" i="5" s="1"/>
  <c r="M244" i="5"/>
  <c r="O239" i="5"/>
  <c r="K237" i="5"/>
  <c r="H230" i="5"/>
  <c r="R226" i="5"/>
  <c r="N226" i="5"/>
  <c r="L225" i="5"/>
  <c r="Q221" i="5"/>
  <c r="M220" i="5"/>
  <c r="I219" i="5"/>
  <c r="N217" i="5"/>
  <c r="O213" i="5"/>
  <c r="Q213" i="5"/>
  <c r="R212" i="5"/>
  <c r="J212" i="5"/>
  <c r="L206" i="5"/>
  <c r="Q207" i="5"/>
  <c r="J206" i="5"/>
  <c r="M207" i="5"/>
  <c r="N201" i="5"/>
  <c r="J200" i="5"/>
  <c r="L200" i="5"/>
  <c r="M194" i="5"/>
  <c r="H186" i="5"/>
  <c r="H185" i="5" s="1"/>
  <c r="J185" i="5"/>
  <c r="M181" i="5"/>
  <c r="K182" i="5"/>
  <c r="K181" i="5" s="1"/>
  <c r="M177" i="5"/>
  <c r="J168" i="5"/>
  <c r="M168" i="5" s="1"/>
  <c r="M169" i="5"/>
  <c r="R166" i="5"/>
  <c r="M160" i="5"/>
  <c r="J159" i="5"/>
  <c r="M159" i="5" s="1"/>
  <c r="Q156" i="5"/>
  <c r="Q153" i="5"/>
  <c r="L152" i="5"/>
  <c r="N147" i="5"/>
  <c r="J146" i="5"/>
  <c r="L146" i="5"/>
  <c r="H142" i="5"/>
  <c r="H141" i="5" s="1"/>
  <c r="R143" i="5"/>
  <c r="Q143" i="5"/>
  <c r="K142" i="5"/>
  <c r="P142" i="5" s="1"/>
  <c r="M137" i="5"/>
  <c r="P133" i="5"/>
  <c r="O127" i="5"/>
  <c r="Q127" i="5"/>
  <c r="R127" i="5"/>
  <c r="M123" i="5"/>
  <c r="N113" i="5"/>
  <c r="J112" i="5"/>
  <c r="L112" i="5"/>
  <c r="H108" i="5"/>
  <c r="H107" i="5" s="1"/>
  <c r="R109" i="5"/>
  <c r="Q109" i="5"/>
  <c r="K108" i="5"/>
  <c r="P108" i="5" s="1"/>
  <c r="M103" i="5"/>
  <c r="H98" i="5"/>
  <c r="Q98" i="5" s="1"/>
  <c r="R99" i="5"/>
  <c r="Q99" i="5"/>
  <c r="L93" i="5"/>
  <c r="O94" i="5"/>
  <c r="Q94" i="5"/>
  <c r="R94" i="5"/>
  <c r="P94" i="5"/>
  <c r="O67" i="5"/>
  <c r="Q67" i="5"/>
  <c r="P67" i="5"/>
  <c r="R67" i="5"/>
  <c r="O54" i="5"/>
  <c r="Q54" i="5"/>
  <c r="L53" i="5"/>
  <c r="L48" i="5" s="1"/>
  <c r="R54" i="5"/>
  <c r="P54" i="5"/>
  <c r="M54" i="5"/>
  <c r="N54" i="5"/>
  <c r="N45" i="5"/>
  <c r="J44" i="5"/>
  <c r="M45" i="5"/>
  <c r="L44" i="5"/>
  <c r="K41" i="5"/>
  <c r="K36" i="5"/>
  <c r="O36" i="5" s="1"/>
  <c r="O37" i="5"/>
  <c r="H201" i="5"/>
  <c r="H200" i="5" s="1"/>
  <c r="R202" i="5"/>
  <c r="K201" i="5"/>
  <c r="K200" i="5" s="1"/>
  <c r="K197" i="5"/>
  <c r="O197" i="5" s="1"/>
  <c r="O198" i="5"/>
  <c r="H194" i="5"/>
  <c r="H193" i="5" s="1"/>
  <c r="R195" i="5"/>
  <c r="K194" i="5"/>
  <c r="M190" i="5"/>
  <c r="L189" i="5"/>
  <c r="L185" i="5"/>
  <c r="L181" i="5"/>
  <c r="M182" i="5"/>
  <c r="K177" i="5"/>
  <c r="K176" i="5" s="1"/>
  <c r="L173" i="5"/>
  <c r="Q174" i="5"/>
  <c r="J173" i="5"/>
  <c r="M174" i="5"/>
  <c r="K169" i="5"/>
  <c r="O170" i="5"/>
  <c r="L168" i="5"/>
  <c r="Q169" i="5"/>
  <c r="L160" i="5"/>
  <c r="M156" i="5"/>
  <c r="K153" i="5"/>
  <c r="P154" i="5"/>
  <c r="J152" i="5"/>
  <c r="H147" i="5"/>
  <c r="H146" i="5" s="1"/>
  <c r="R148" i="5"/>
  <c r="K147" i="5"/>
  <c r="K146" i="5" s="1"/>
  <c r="M142" i="5"/>
  <c r="L141" i="5"/>
  <c r="H137" i="5"/>
  <c r="R137" i="5" s="1"/>
  <c r="R138" i="5"/>
  <c r="K137" i="5"/>
  <c r="K131" i="5" s="1"/>
  <c r="O128" i="5"/>
  <c r="Q128" i="5"/>
  <c r="J127" i="5"/>
  <c r="H123" i="5"/>
  <c r="H122" i="5" s="1"/>
  <c r="R124" i="5"/>
  <c r="K123" i="5"/>
  <c r="K122" i="5" s="1"/>
  <c r="M118" i="5"/>
  <c r="L117" i="5"/>
  <c r="H113" i="5"/>
  <c r="H112" i="5" s="1"/>
  <c r="R114" i="5"/>
  <c r="K113" i="5"/>
  <c r="K112" i="5" s="1"/>
  <c r="M108" i="5"/>
  <c r="L107" i="5"/>
  <c r="H103" i="5"/>
  <c r="H102" i="5" s="1"/>
  <c r="R104" i="5"/>
  <c r="K103" i="5"/>
  <c r="K102" i="5" s="1"/>
  <c r="O86" i="5"/>
  <c r="Q86" i="5"/>
  <c r="L85" i="5"/>
  <c r="R86" i="5"/>
  <c r="M86" i="5"/>
  <c r="N86" i="5"/>
  <c r="J85" i="5"/>
  <c r="L81" i="5"/>
  <c r="Q82" i="5"/>
  <c r="O82" i="5"/>
  <c r="J81" i="5"/>
  <c r="M82" i="5"/>
  <c r="K76" i="5"/>
  <c r="K75" i="5" s="1"/>
  <c r="O77" i="5"/>
  <c r="H63" i="5"/>
  <c r="Q63" i="5" s="1"/>
  <c r="R64" i="5"/>
  <c r="Q64" i="5"/>
  <c r="K63" i="5"/>
  <c r="O63" i="5" s="1"/>
  <c r="L57" i="5"/>
  <c r="O58" i="5"/>
  <c r="Q58" i="5"/>
  <c r="R58" i="5"/>
  <c r="H49" i="5"/>
  <c r="H48" i="5" s="1"/>
  <c r="R50" i="5"/>
  <c r="Q50" i="5"/>
  <c r="K49" i="5"/>
  <c r="P49" i="5" s="1"/>
  <c r="P98" i="5"/>
  <c r="M98" i="5"/>
  <c r="O95" i="5"/>
  <c r="Q95" i="5"/>
  <c r="J94" i="5"/>
  <c r="H89" i="5"/>
  <c r="R89" i="5" s="1"/>
  <c r="R90" i="5"/>
  <c r="K89" i="5"/>
  <c r="K84" i="5" s="1"/>
  <c r="J75" i="5"/>
  <c r="M75" i="5" s="1"/>
  <c r="M76" i="5"/>
  <c r="M63" i="5"/>
  <c r="O59" i="5"/>
  <c r="Q59" i="5"/>
  <c r="J58" i="5"/>
  <c r="M49" i="5"/>
  <c r="H45" i="5"/>
  <c r="H44" i="5" s="1"/>
  <c r="R46" i="5"/>
  <c r="K45" i="5"/>
  <c r="K44" i="5" s="1"/>
  <c r="M41" i="5"/>
  <c r="L40" i="5"/>
  <c r="H37" i="5"/>
  <c r="R37" i="5" s="1"/>
  <c r="R38" i="5"/>
  <c r="P37" i="5"/>
  <c r="M37" i="5"/>
  <c r="H33" i="5"/>
  <c r="H29" i="5" s="1"/>
  <c r="R34" i="5"/>
  <c r="K33" i="5"/>
  <c r="K29" i="5" s="1"/>
  <c r="L30" i="5"/>
  <c r="Q31" i="5"/>
  <c r="J30" i="5"/>
  <c r="M31" i="5"/>
  <c r="I29" i="5"/>
  <c r="L25" i="5"/>
  <c r="Q26" i="5"/>
  <c r="J25" i="5"/>
  <c r="M26" i="5"/>
  <c r="K20" i="5"/>
  <c r="O21" i="5"/>
  <c r="M19" i="5"/>
  <c r="H13" i="5"/>
  <c r="Q20" i="5"/>
  <c r="M20" i="5"/>
  <c r="Q16" i="5"/>
  <c r="O16" i="5"/>
  <c r="M16" i="5"/>
  <c r="M947" i="5"/>
  <c r="O947" i="5"/>
  <c r="Q947" i="5"/>
  <c r="M948" i="5"/>
  <c r="O948" i="5"/>
  <c r="Q948" i="5"/>
  <c r="R948" i="5"/>
  <c r="I946" i="5"/>
  <c r="I945" i="5" s="1"/>
  <c r="I944" i="5" s="1"/>
  <c r="J946" i="5"/>
  <c r="J945" i="5" s="1"/>
  <c r="J944" i="5" s="1"/>
  <c r="K946" i="5"/>
  <c r="K945" i="5" s="1"/>
  <c r="K944" i="5" s="1"/>
  <c r="L946" i="5"/>
  <c r="L945" i="5" s="1"/>
  <c r="L944" i="5" s="1"/>
  <c r="H946" i="5"/>
  <c r="H945" i="5" s="1"/>
  <c r="H944" i="5" s="1"/>
  <c r="M941" i="5"/>
  <c r="O941" i="5"/>
  <c r="Q941" i="5"/>
  <c r="M942" i="5"/>
  <c r="O942" i="5"/>
  <c r="Q942" i="5"/>
  <c r="R942" i="5"/>
  <c r="I940" i="5"/>
  <c r="I939" i="5" s="1"/>
  <c r="I938" i="5" s="1"/>
  <c r="J940" i="5"/>
  <c r="J939" i="5" s="1"/>
  <c r="J938" i="5" s="1"/>
  <c r="K940" i="5"/>
  <c r="K939" i="5" s="1"/>
  <c r="K938" i="5" s="1"/>
  <c r="L940" i="5"/>
  <c r="L939" i="5" s="1"/>
  <c r="L938" i="5" s="1"/>
  <c r="H940" i="5"/>
  <c r="H939" i="5" s="1"/>
  <c r="H938" i="5" s="1"/>
  <c r="K193" i="5" l="1"/>
  <c r="N508" i="5"/>
  <c r="P508" i="5"/>
  <c r="M429" i="5"/>
  <c r="N230" i="5"/>
  <c r="R230" i="5"/>
  <c r="L317" i="5"/>
  <c r="R317" i="5" s="1"/>
  <c r="R301" i="5"/>
  <c r="H356" i="5"/>
  <c r="H333" i="5" s="1"/>
  <c r="N325" i="5"/>
  <c r="R358" i="5"/>
  <c r="J285" i="5"/>
  <c r="N285" i="5" s="1"/>
  <c r="M286" i="5"/>
  <c r="J324" i="5"/>
  <c r="M324" i="5" s="1"/>
  <c r="O341" i="5"/>
  <c r="P341" i="5"/>
  <c r="H93" i="5"/>
  <c r="Q93" i="5" s="1"/>
  <c r="I28" i="5"/>
  <c r="R41" i="5"/>
  <c r="R190" i="5"/>
  <c r="M274" i="5"/>
  <c r="M357" i="5"/>
  <c r="Q508" i="5"/>
  <c r="N321" i="5"/>
  <c r="J279" i="5"/>
  <c r="N279" i="5" s="1"/>
  <c r="Q318" i="5"/>
  <c r="R336" i="5"/>
  <c r="H57" i="5"/>
  <c r="R57" i="5" s="1"/>
  <c r="O230" i="5"/>
  <c r="Q41" i="5"/>
  <c r="R98" i="5"/>
  <c r="N36" i="5"/>
  <c r="Q118" i="5"/>
  <c r="Q186" i="5"/>
  <c r="Q190" i="5"/>
  <c r="N117" i="5"/>
  <c r="N189" i="5"/>
  <c r="I163" i="5"/>
  <c r="L219" i="5"/>
  <c r="R318" i="5"/>
  <c r="Q336" i="5"/>
  <c r="M430" i="5"/>
  <c r="M40" i="5"/>
  <c r="P230" i="5"/>
  <c r="O318" i="5"/>
  <c r="J334" i="5"/>
  <c r="N334" i="5" s="1"/>
  <c r="I333" i="5"/>
  <c r="R63" i="5"/>
  <c r="N280" i="5"/>
  <c r="O182" i="5"/>
  <c r="O321" i="5"/>
  <c r="Q280" i="5"/>
  <c r="O325" i="5"/>
  <c r="O418" i="5"/>
  <c r="Q108" i="5"/>
  <c r="Q142" i="5"/>
  <c r="Q291" i="5"/>
  <c r="H295" i="5"/>
  <c r="H284" i="5" s="1"/>
  <c r="H283" i="5" s="1"/>
  <c r="P301" i="5"/>
  <c r="Q321" i="5"/>
  <c r="Q358" i="5"/>
  <c r="Q371" i="5"/>
  <c r="R418" i="5"/>
  <c r="Q330" i="5"/>
  <c r="M335" i="5"/>
  <c r="R49" i="5"/>
  <c r="R147" i="5"/>
  <c r="O429" i="5"/>
  <c r="R113" i="5"/>
  <c r="P36" i="5"/>
  <c r="Q113" i="5"/>
  <c r="Q147" i="5"/>
  <c r="M321" i="5"/>
  <c r="H131" i="5"/>
  <c r="Q137" i="5"/>
  <c r="I316" i="5"/>
  <c r="I283" i="5" s="1"/>
  <c r="M389" i="5"/>
  <c r="N389" i="5"/>
  <c r="Q123" i="5"/>
  <c r="R123" i="5"/>
  <c r="N504" i="5"/>
  <c r="M371" i="5"/>
  <c r="N371" i="5"/>
  <c r="O33" i="5"/>
  <c r="P33" i="5"/>
  <c r="O286" i="5"/>
  <c r="O76" i="5"/>
  <c r="P103" i="5"/>
  <c r="O194" i="5"/>
  <c r="P515" i="5"/>
  <c r="M107" i="5"/>
  <c r="N107" i="5"/>
  <c r="O103" i="5"/>
  <c r="O177" i="5"/>
  <c r="P194" i="5"/>
  <c r="I393" i="5"/>
  <c r="M141" i="5"/>
  <c r="N141" i="5"/>
  <c r="P321" i="5"/>
  <c r="M30" i="5"/>
  <c r="J29" i="5"/>
  <c r="O30" i="5"/>
  <c r="R30" i="5"/>
  <c r="L29" i="5"/>
  <c r="Q30" i="5"/>
  <c r="H36" i="5"/>
  <c r="Q37" i="5"/>
  <c r="J93" i="5"/>
  <c r="M94" i="5"/>
  <c r="N94" i="5"/>
  <c r="O81" i="5"/>
  <c r="R81" i="5"/>
  <c r="L80" i="5"/>
  <c r="Q81" i="5"/>
  <c r="J84" i="5"/>
  <c r="M85" i="5"/>
  <c r="N85" i="5"/>
  <c r="L84" i="5"/>
  <c r="O85" i="5"/>
  <c r="Q85" i="5"/>
  <c r="P85" i="5"/>
  <c r="R85" i="5"/>
  <c r="O89" i="5"/>
  <c r="P89" i="5"/>
  <c r="Q107" i="5"/>
  <c r="R107" i="5"/>
  <c r="Q117" i="5"/>
  <c r="R117" i="5"/>
  <c r="M127" i="5"/>
  <c r="N127" i="5"/>
  <c r="Q141" i="5"/>
  <c r="R141" i="5"/>
  <c r="M152" i="5"/>
  <c r="N152" i="5"/>
  <c r="J151" i="5"/>
  <c r="K152" i="5"/>
  <c r="K151" i="5" s="1"/>
  <c r="P153" i="5"/>
  <c r="Q160" i="5"/>
  <c r="L159" i="5"/>
  <c r="O160" i="5"/>
  <c r="R168" i="5"/>
  <c r="Q168" i="5"/>
  <c r="O169" i="5"/>
  <c r="K168" i="5"/>
  <c r="J172" i="5"/>
  <c r="M172" i="5" s="1"/>
  <c r="M173" i="5"/>
  <c r="O173" i="5"/>
  <c r="R173" i="5"/>
  <c r="L172" i="5"/>
  <c r="Q173" i="5"/>
  <c r="O181" i="5"/>
  <c r="Q181" i="5"/>
  <c r="Q189" i="5"/>
  <c r="R189" i="5"/>
  <c r="K40" i="5"/>
  <c r="O40" i="5" s="1"/>
  <c r="O41" i="5"/>
  <c r="Q45" i="5"/>
  <c r="M44" i="5"/>
  <c r="N44" i="5"/>
  <c r="O45" i="5"/>
  <c r="P45" i="5"/>
  <c r="P93" i="5"/>
  <c r="O93" i="5"/>
  <c r="Q152" i="5"/>
  <c r="L151" i="5"/>
  <c r="O153" i="5"/>
  <c r="Q201" i="5"/>
  <c r="R201" i="5"/>
  <c r="J211" i="5"/>
  <c r="M212" i="5"/>
  <c r="N212" i="5"/>
  <c r="O243" i="5"/>
  <c r="R243" i="5"/>
  <c r="Q243" i="5"/>
  <c r="J308" i="5"/>
  <c r="M308" i="5" s="1"/>
  <c r="M309" i="5"/>
  <c r="O309" i="5"/>
  <c r="R309" i="5"/>
  <c r="L308" i="5"/>
  <c r="L284" i="5" s="1"/>
  <c r="Q309" i="5"/>
  <c r="Q324" i="5"/>
  <c r="L334" i="5"/>
  <c r="Q335" i="5"/>
  <c r="R335" i="5"/>
  <c r="J340" i="5"/>
  <c r="M341" i="5"/>
  <c r="N341" i="5"/>
  <c r="L344" i="5"/>
  <c r="O345" i="5"/>
  <c r="Q345" i="5"/>
  <c r="P345" i="5"/>
  <c r="R345" i="5"/>
  <c r="Q357" i="5"/>
  <c r="R357" i="5"/>
  <c r="M362" i="5"/>
  <c r="J361" i="5"/>
  <c r="L365" i="5"/>
  <c r="O366" i="5"/>
  <c r="Q366" i="5"/>
  <c r="P366" i="5"/>
  <c r="R366" i="5"/>
  <c r="M379" i="5"/>
  <c r="N379" i="5"/>
  <c r="K379" i="5"/>
  <c r="O379" i="5" s="1"/>
  <c r="P380" i="5"/>
  <c r="R384" i="5"/>
  <c r="Q384" i="5"/>
  <c r="M388" i="5"/>
  <c r="N388" i="5"/>
  <c r="K388" i="5"/>
  <c r="O388" i="5" s="1"/>
  <c r="P389" i="5"/>
  <c r="R395" i="5"/>
  <c r="Q395" i="5"/>
  <c r="K395" i="5"/>
  <c r="O396" i="5"/>
  <c r="R400" i="5"/>
  <c r="Q400" i="5"/>
  <c r="K400" i="5"/>
  <c r="K399" i="5" s="1"/>
  <c r="O401" i="5"/>
  <c r="J406" i="5"/>
  <c r="M406" i="5" s="1"/>
  <c r="M407" i="5"/>
  <c r="O407" i="5"/>
  <c r="R407" i="5"/>
  <c r="L406" i="5"/>
  <c r="Q407" i="5"/>
  <c r="P72" i="5"/>
  <c r="R72" i="5"/>
  <c r="Q72" i="5"/>
  <c r="O72" i="5"/>
  <c r="O75" i="5"/>
  <c r="R75" i="5"/>
  <c r="Q75" i="5"/>
  <c r="O102" i="5"/>
  <c r="Q102" i="5"/>
  <c r="R102" i="5"/>
  <c r="P102" i="5"/>
  <c r="O165" i="5"/>
  <c r="R165" i="5"/>
  <c r="L164" i="5"/>
  <c r="Q165" i="5"/>
  <c r="K189" i="5"/>
  <c r="O189" i="5" s="1"/>
  <c r="O190" i="5"/>
  <c r="O193" i="5"/>
  <c r="Q193" i="5"/>
  <c r="R193" i="5"/>
  <c r="P193" i="5"/>
  <c r="M193" i="5"/>
  <c r="N193" i="5"/>
  <c r="J215" i="5"/>
  <c r="N216" i="5"/>
  <c r="M216" i="5"/>
  <c r="K219" i="5"/>
  <c r="O220" i="5"/>
  <c r="H219" i="5"/>
  <c r="J237" i="5"/>
  <c r="M237" i="5" s="1"/>
  <c r="M238" i="5"/>
  <c r="O238" i="5"/>
  <c r="R238" i="5"/>
  <c r="L237" i="5"/>
  <c r="Q238" i="5"/>
  <c r="O246" i="5"/>
  <c r="R246" i="5"/>
  <c r="Q246" i="5"/>
  <c r="J251" i="5"/>
  <c r="M251" i="5" s="1"/>
  <c r="M252" i="5"/>
  <c r="O252" i="5"/>
  <c r="R252" i="5"/>
  <c r="L251" i="5"/>
  <c r="Q252" i="5"/>
  <c r="J255" i="5"/>
  <c r="M256" i="5"/>
  <c r="N256" i="5"/>
  <c r="O261" i="5"/>
  <c r="R261" i="5"/>
  <c r="Q261" i="5"/>
  <c r="N264" i="5"/>
  <c r="M264" i="5"/>
  <c r="L270" i="5"/>
  <c r="P271" i="5"/>
  <c r="O271" i="5"/>
  <c r="Q271" i="5"/>
  <c r="O274" i="5"/>
  <c r="R274" i="5"/>
  <c r="Q274" i="5"/>
  <c r="K279" i="5"/>
  <c r="O279" i="5" s="1"/>
  <c r="P280" i="5"/>
  <c r="R286" i="5"/>
  <c r="M290" i="5"/>
  <c r="N290" i="5"/>
  <c r="K324" i="5"/>
  <c r="K316" i="5" s="1"/>
  <c r="P325" i="5"/>
  <c r="P348" i="5"/>
  <c r="R348" i="5"/>
  <c r="O348" i="5"/>
  <c r="Q348" i="5"/>
  <c r="L352" i="5"/>
  <c r="P353" i="5"/>
  <c r="O353" i="5"/>
  <c r="Q353" i="5"/>
  <c r="Q362" i="5"/>
  <c r="O362" i="5"/>
  <c r="L361" i="5"/>
  <c r="M370" i="5"/>
  <c r="N370" i="5"/>
  <c r="O375" i="5"/>
  <c r="Q375" i="5"/>
  <c r="Q388" i="5"/>
  <c r="O389" i="5"/>
  <c r="M395" i="5"/>
  <c r="M400" i="5"/>
  <c r="O410" i="5"/>
  <c r="R410" i="5"/>
  <c r="Q410" i="5"/>
  <c r="J414" i="5"/>
  <c r="M414" i="5" s="1"/>
  <c r="M415" i="5"/>
  <c r="O415" i="5"/>
  <c r="R415" i="5"/>
  <c r="L414" i="5"/>
  <c r="Q415" i="5"/>
  <c r="O436" i="5"/>
  <c r="L435" i="5"/>
  <c r="Q453" i="5"/>
  <c r="L452" i="5"/>
  <c r="O453" i="5"/>
  <c r="O481" i="5"/>
  <c r="Q481" i="5"/>
  <c r="L480" i="5"/>
  <c r="P481" i="5"/>
  <c r="Q422" i="5"/>
  <c r="O422" i="5"/>
  <c r="R422" i="5"/>
  <c r="Q428" i="5"/>
  <c r="O428" i="5"/>
  <c r="R428" i="5"/>
  <c r="N460" i="5"/>
  <c r="M460" i="5"/>
  <c r="P460" i="5"/>
  <c r="O460" i="5"/>
  <c r="Q460" i="5"/>
  <c r="N475" i="5"/>
  <c r="M475" i="5"/>
  <c r="P475" i="5"/>
  <c r="O475" i="5"/>
  <c r="Q475" i="5"/>
  <c r="N499" i="5"/>
  <c r="M499" i="5"/>
  <c r="P499" i="5"/>
  <c r="O499" i="5"/>
  <c r="Q499" i="5"/>
  <c r="P504" i="5"/>
  <c r="M518" i="5"/>
  <c r="N518" i="5"/>
  <c r="O518" i="5"/>
  <c r="Q518" i="5"/>
  <c r="P518" i="5"/>
  <c r="R518" i="5"/>
  <c r="P519" i="5"/>
  <c r="N444" i="5"/>
  <c r="M444" i="5"/>
  <c r="P444" i="5"/>
  <c r="O444" i="5"/>
  <c r="Q444" i="5"/>
  <c r="O449" i="5"/>
  <c r="N456" i="5"/>
  <c r="M456" i="5"/>
  <c r="P456" i="5"/>
  <c r="O456" i="5"/>
  <c r="Q456" i="5"/>
  <c r="N495" i="5"/>
  <c r="M495" i="5"/>
  <c r="P495" i="5"/>
  <c r="O495" i="5"/>
  <c r="Q495" i="5"/>
  <c r="J513" i="5"/>
  <c r="M514" i="5"/>
  <c r="N514" i="5"/>
  <c r="L513" i="5"/>
  <c r="O514" i="5"/>
  <c r="Q514" i="5"/>
  <c r="P514" i="5"/>
  <c r="R514" i="5"/>
  <c r="K19" i="5"/>
  <c r="O20" i="5"/>
  <c r="J24" i="5"/>
  <c r="M24" i="5" s="1"/>
  <c r="M25" i="5"/>
  <c r="O25" i="5"/>
  <c r="R25" i="5"/>
  <c r="L24" i="5"/>
  <c r="L13" i="5" s="1"/>
  <c r="Q25" i="5"/>
  <c r="Q33" i="5"/>
  <c r="R33" i="5"/>
  <c r="Q40" i="5"/>
  <c r="R40" i="5"/>
  <c r="P41" i="5"/>
  <c r="Q48" i="5"/>
  <c r="R48" i="5"/>
  <c r="Q49" i="5"/>
  <c r="J57" i="5"/>
  <c r="M58" i="5"/>
  <c r="N58" i="5"/>
  <c r="P63" i="5"/>
  <c r="K48" i="5"/>
  <c r="O48" i="5" s="1"/>
  <c r="O49" i="5"/>
  <c r="K57" i="5"/>
  <c r="P57" i="5" s="1"/>
  <c r="J80" i="5"/>
  <c r="M80" i="5" s="1"/>
  <c r="M81" i="5"/>
  <c r="H84" i="5"/>
  <c r="Q89" i="5"/>
  <c r="R108" i="5"/>
  <c r="R118" i="5"/>
  <c r="R142" i="5"/>
  <c r="Q185" i="5"/>
  <c r="O44" i="5"/>
  <c r="Q44" i="5"/>
  <c r="R44" i="5"/>
  <c r="P44" i="5"/>
  <c r="R45" i="5"/>
  <c r="O53" i="5"/>
  <c r="Q53" i="5"/>
  <c r="P53" i="5"/>
  <c r="R53" i="5"/>
  <c r="K107" i="5"/>
  <c r="O107" i="5" s="1"/>
  <c r="O108" i="5"/>
  <c r="O112" i="5"/>
  <c r="Q112" i="5"/>
  <c r="R112" i="5"/>
  <c r="P112" i="5"/>
  <c r="M112" i="5"/>
  <c r="N112" i="5"/>
  <c r="O113" i="5"/>
  <c r="P113" i="5"/>
  <c r="K141" i="5"/>
  <c r="O141" i="5" s="1"/>
  <c r="O142" i="5"/>
  <c r="O146" i="5"/>
  <c r="Q146" i="5"/>
  <c r="R146" i="5"/>
  <c r="P146" i="5"/>
  <c r="M146" i="5"/>
  <c r="N146" i="5"/>
  <c r="O147" i="5"/>
  <c r="P147" i="5"/>
  <c r="M185" i="5"/>
  <c r="N185" i="5"/>
  <c r="O200" i="5"/>
  <c r="Q200" i="5"/>
  <c r="R200" i="5"/>
  <c r="P200" i="5"/>
  <c r="M200" i="5"/>
  <c r="N200" i="5"/>
  <c r="O201" i="5"/>
  <c r="P201" i="5"/>
  <c r="J205" i="5"/>
  <c r="M206" i="5"/>
  <c r="L205" i="5"/>
  <c r="O206" i="5"/>
  <c r="R206" i="5"/>
  <c r="Q206" i="5"/>
  <c r="Q220" i="5"/>
  <c r="P220" i="5"/>
  <c r="O225" i="5"/>
  <c r="Q225" i="5"/>
  <c r="P225" i="5"/>
  <c r="R225" i="5"/>
  <c r="Q230" i="5"/>
  <c r="O247" i="5"/>
  <c r="L255" i="5"/>
  <c r="O256" i="5"/>
  <c r="Q256" i="5"/>
  <c r="P256" i="5"/>
  <c r="R256" i="5"/>
  <c r="Q279" i="5"/>
  <c r="O280" i="5"/>
  <c r="Q290" i="5"/>
  <c r="J295" i="5"/>
  <c r="M296" i="5"/>
  <c r="N296" i="5"/>
  <c r="J317" i="5"/>
  <c r="M318" i="5"/>
  <c r="N318" i="5"/>
  <c r="Q325" i="5"/>
  <c r="M329" i="5"/>
  <c r="N329" i="5"/>
  <c r="J328" i="5"/>
  <c r="K329" i="5"/>
  <c r="K328" i="5" s="1"/>
  <c r="P330" i="5"/>
  <c r="J348" i="5"/>
  <c r="M349" i="5"/>
  <c r="N349" i="5"/>
  <c r="Q370" i="5"/>
  <c r="O411" i="5"/>
  <c r="M14" i="5"/>
  <c r="N14" i="5"/>
  <c r="O14" i="5"/>
  <c r="Q14" i="5"/>
  <c r="P14" i="5"/>
  <c r="R14" i="5"/>
  <c r="M48" i="5"/>
  <c r="N48" i="5"/>
  <c r="N72" i="5"/>
  <c r="M72" i="5"/>
  <c r="Q103" i="5"/>
  <c r="M102" i="5"/>
  <c r="N102" i="5"/>
  <c r="R103" i="5"/>
  <c r="K117" i="5"/>
  <c r="O117" i="5" s="1"/>
  <c r="O118" i="5"/>
  <c r="O122" i="5"/>
  <c r="Q122" i="5"/>
  <c r="R122" i="5"/>
  <c r="P122" i="5"/>
  <c r="J122" i="5"/>
  <c r="O123" i="5"/>
  <c r="P123" i="5"/>
  <c r="J131" i="5"/>
  <c r="M132" i="5"/>
  <c r="N132" i="5"/>
  <c r="L131" i="5"/>
  <c r="O132" i="5"/>
  <c r="Q132" i="5"/>
  <c r="P132" i="5"/>
  <c r="R132" i="5"/>
  <c r="O137" i="5"/>
  <c r="P137" i="5"/>
  <c r="J164" i="5"/>
  <c r="M165" i="5"/>
  <c r="O176" i="5"/>
  <c r="Q176" i="5"/>
  <c r="K185" i="5"/>
  <c r="O185" i="5" s="1"/>
  <c r="P186" i="5"/>
  <c r="Q194" i="5"/>
  <c r="R194" i="5"/>
  <c r="P211" i="5"/>
  <c r="R211" i="5"/>
  <c r="O211" i="5"/>
  <c r="Q211" i="5"/>
  <c r="L215" i="5"/>
  <c r="P216" i="5"/>
  <c r="O216" i="5"/>
  <c r="Q216" i="5"/>
  <c r="M225" i="5"/>
  <c r="J219" i="5"/>
  <c r="N225" i="5"/>
  <c r="P264" i="5"/>
  <c r="R264" i="5"/>
  <c r="Q264" i="5"/>
  <c r="O264" i="5"/>
  <c r="J270" i="5"/>
  <c r="N271" i="5"/>
  <c r="M271" i="5"/>
  <c r="O285" i="5"/>
  <c r="Q285" i="5"/>
  <c r="R285" i="5"/>
  <c r="P285" i="5"/>
  <c r="Q286" i="5"/>
  <c r="P286" i="5"/>
  <c r="K290" i="5"/>
  <c r="P291" i="5"/>
  <c r="Q295" i="5"/>
  <c r="P317" i="5"/>
  <c r="Q317" i="5"/>
  <c r="N324" i="5"/>
  <c r="Q329" i="5"/>
  <c r="L328" i="5"/>
  <c r="O330" i="5"/>
  <c r="K335" i="5"/>
  <c r="K334" i="5" s="1"/>
  <c r="O336" i="5"/>
  <c r="P340" i="5"/>
  <c r="R340" i="5"/>
  <c r="O340" i="5"/>
  <c r="Q340" i="5"/>
  <c r="J344" i="5"/>
  <c r="M345" i="5"/>
  <c r="N345" i="5"/>
  <c r="J352" i="5"/>
  <c r="N353" i="5"/>
  <c r="M353" i="5"/>
  <c r="K357" i="5"/>
  <c r="O358" i="5"/>
  <c r="J365" i="5"/>
  <c r="M366" i="5"/>
  <c r="N366" i="5"/>
  <c r="K370" i="5"/>
  <c r="O370" i="5" s="1"/>
  <c r="P371" i="5"/>
  <c r="O376" i="5"/>
  <c r="Q379" i="5"/>
  <c r="O380" i="5"/>
  <c r="J384" i="5"/>
  <c r="I384" i="5"/>
  <c r="N385" i="5"/>
  <c r="P385" i="5"/>
  <c r="M436" i="5"/>
  <c r="J435" i="5"/>
  <c r="N436" i="5"/>
  <c r="H436" i="5"/>
  <c r="H435" i="5" s="1"/>
  <c r="H393" i="5" s="1"/>
  <c r="H383" i="5" s="1"/>
  <c r="Q437" i="5"/>
  <c r="M453" i="5"/>
  <c r="J452" i="5"/>
  <c r="M452" i="5" s="1"/>
  <c r="M481" i="5"/>
  <c r="J480" i="5"/>
  <c r="K512" i="5"/>
  <c r="K295" i="5"/>
  <c r="P295" i="5" s="1"/>
  <c r="N468" i="5"/>
  <c r="M468" i="5"/>
  <c r="P468" i="5"/>
  <c r="O468" i="5"/>
  <c r="Q468" i="5"/>
  <c r="N484" i="5"/>
  <c r="M484" i="5"/>
  <c r="P484" i="5"/>
  <c r="O484" i="5"/>
  <c r="Q484" i="5"/>
  <c r="M504" i="5"/>
  <c r="N503" i="5"/>
  <c r="M503" i="5"/>
  <c r="O504" i="5"/>
  <c r="P503" i="5"/>
  <c r="O503" i="5"/>
  <c r="Q503" i="5"/>
  <c r="O508" i="5"/>
  <c r="O519" i="5"/>
  <c r="Q440" i="5"/>
  <c r="O440" i="5"/>
  <c r="R440" i="5"/>
  <c r="O448" i="5"/>
  <c r="Q448" i="5"/>
  <c r="N464" i="5"/>
  <c r="M464" i="5"/>
  <c r="P464" i="5"/>
  <c r="O464" i="5"/>
  <c r="Q464" i="5"/>
  <c r="N488" i="5"/>
  <c r="M488" i="5"/>
  <c r="P488" i="5"/>
  <c r="O488" i="5"/>
  <c r="Q488" i="5"/>
  <c r="O515" i="5"/>
  <c r="Q946" i="5"/>
  <c r="O946" i="5"/>
  <c r="M946" i="5"/>
  <c r="Q945" i="5"/>
  <c r="O945" i="5"/>
  <c r="M945" i="5"/>
  <c r="Q944" i="5"/>
  <c r="O944" i="5"/>
  <c r="M944" i="5"/>
  <c r="R946" i="5"/>
  <c r="R945" i="5"/>
  <c r="R944" i="5"/>
  <c r="O940" i="5"/>
  <c r="M940" i="5"/>
  <c r="O939" i="5"/>
  <c r="M939" i="5"/>
  <c r="O938" i="5"/>
  <c r="M938" i="5"/>
  <c r="Q940" i="5"/>
  <c r="Q939" i="5"/>
  <c r="Q938" i="5"/>
  <c r="R940" i="5"/>
  <c r="R939" i="5"/>
  <c r="R938" i="5"/>
  <c r="I534" i="5"/>
  <c r="I533" i="5" s="1"/>
  <c r="I538" i="5"/>
  <c r="I537" i="5" s="1"/>
  <c r="I542" i="5"/>
  <c r="I541" i="5" s="1"/>
  <c r="I548" i="5"/>
  <c r="I547" i="5" s="1"/>
  <c r="I546" i="5" s="1"/>
  <c r="I545" i="5" s="1"/>
  <c r="I553" i="5"/>
  <c r="I552" i="5" s="1"/>
  <c r="I551" i="5" s="1"/>
  <c r="I558" i="5"/>
  <c r="I557" i="5" s="1"/>
  <c r="I556" i="5" s="1"/>
  <c r="I555" i="5" s="1"/>
  <c r="I570" i="5"/>
  <c r="I610" i="5"/>
  <c r="I609" i="5" s="1"/>
  <c r="I614" i="5"/>
  <c r="I613" i="5" s="1"/>
  <c r="I618" i="5"/>
  <c r="I617" i="5" s="1"/>
  <c r="I623" i="5"/>
  <c r="I622" i="5" s="1"/>
  <c r="I621" i="5" s="1"/>
  <c r="I627" i="5"/>
  <c r="I626" i="5" s="1"/>
  <c r="I625" i="5" s="1"/>
  <c r="I631" i="5"/>
  <c r="I630" i="5" s="1"/>
  <c r="I651" i="5"/>
  <c r="I650" i="5" s="1"/>
  <c r="I655" i="5"/>
  <c r="I654" i="5" s="1"/>
  <c r="I660" i="5"/>
  <c r="I659" i="5" s="1"/>
  <c r="I664" i="5"/>
  <c r="I667" i="5"/>
  <c r="I671" i="5"/>
  <c r="I670" i="5" s="1"/>
  <c r="I674" i="5"/>
  <c r="I680" i="5"/>
  <c r="I679" i="5" s="1"/>
  <c r="I684" i="5"/>
  <c r="I683" i="5" s="1"/>
  <c r="I688" i="5"/>
  <c r="I687" i="5" s="1"/>
  <c r="I692" i="5"/>
  <c r="I691" i="5" s="1"/>
  <c r="I697" i="5"/>
  <c r="I696" i="5" s="1"/>
  <c r="I695" i="5" s="1"/>
  <c r="I701" i="5"/>
  <c r="I700" i="5" s="1"/>
  <c r="I699" i="5" s="1"/>
  <c r="I705" i="5"/>
  <c r="I704" i="5" s="1"/>
  <c r="I703" i="5" s="1"/>
  <c r="I709" i="5"/>
  <c r="I708" i="5" s="1"/>
  <c r="I707" i="5" s="1"/>
  <c r="I713" i="5"/>
  <c r="I712" i="5" s="1"/>
  <c r="I711" i="5" s="1"/>
  <c r="I716" i="5"/>
  <c r="I715" i="5" s="1"/>
  <c r="I720" i="5"/>
  <c r="I719" i="5" s="1"/>
  <c r="I718" i="5" s="1"/>
  <c r="I724" i="5"/>
  <c r="I723" i="5" s="1"/>
  <c r="I726" i="5"/>
  <c r="I731" i="5"/>
  <c r="I730" i="5" s="1"/>
  <c r="I751" i="5"/>
  <c r="I750" i="5" s="1"/>
  <c r="I754" i="5"/>
  <c r="I759" i="5"/>
  <c r="I758" i="5" s="1"/>
  <c r="I764" i="5"/>
  <c r="I763" i="5" s="1"/>
  <c r="I762" i="5" s="1"/>
  <c r="I768" i="5"/>
  <c r="I767" i="5" s="1"/>
  <c r="I766" i="5" s="1"/>
  <c r="I772" i="5"/>
  <c r="I771" i="5" s="1"/>
  <c r="I770" i="5" s="1"/>
  <c r="I776" i="5"/>
  <c r="I775" i="5" s="1"/>
  <c r="I774" i="5" s="1"/>
  <c r="I780" i="5"/>
  <c r="I779" i="5" s="1"/>
  <c r="I778" i="5" s="1"/>
  <c r="I785" i="5"/>
  <c r="I784" i="5" s="1"/>
  <c r="I783" i="5" s="1"/>
  <c r="I789" i="5"/>
  <c r="I788" i="5" s="1"/>
  <c r="I793" i="5"/>
  <c r="I798" i="5"/>
  <c r="I804" i="5"/>
  <c r="I829" i="5"/>
  <c r="I820" i="5" s="1"/>
  <c r="I833" i="5"/>
  <c r="I837" i="5"/>
  <c r="I841" i="5"/>
  <c r="I845" i="5"/>
  <c r="I849" i="5"/>
  <c r="I848" i="5" s="1"/>
  <c r="I853" i="5"/>
  <c r="I858" i="5"/>
  <c r="I862" i="5"/>
  <c r="I867" i="5"/>
  <c r="I872" i="5"/>
  <c r="I876" i="5"/>
  <c r="I912" i="5"/>
  <c r="I911" i="5" s="1"/>
  <c r="I917" i="5"/>
  <c r="I916" i="5" s="1"/>
  <c r="I915" i="5" s="1"/>
  <c r="I922" i="5"/>
  <c r="I928" i="5"/>
  <c r="I927" i="5" s="1"/>
  <c r="I926" i="5" s="1"/>
  <c r="I934" i="5"/>
  <c r="I933" i="5" s="1"/>
  <c r="I950" i="5"/>
  <c r="I956" i="5"/>
  <c r="I960" i="5"/>
  <c r="I968" i="5"/>
  <c r="I967" i="5" s="1"/>
  <c r="I973" i="5"/>
  <c r="I972" i="5" s="1"/>
  <c r="I978" i="5"/>
  <c r="I983" i="5"/>
  <c r="I987" i="5"/>
  <c r="I995" i="5"/>
  <c r="I994" i="5" s="1"/>
  <c r="I998" i="5"/>
  <c r="I997" i="5" s="1"/>
  <c r="I1001" i="5"/>
  <c r="I1000" i="5" s="1"/>
  <c r="I1005" i="5"/>
  <c r="I1010" i="5"/>
  <c r="I1014" i="5"/>
  <c r="I1028" i="5"/>
  <c r="I1027" i="5" s="1"/>
  <c r="I1032" i="5"/>
  <c r="I1037" i="5"/>
  <c r="I1041" i="5"/>
  <c r="I1047" i="5"/>
  <c r="I1046" i="5" s="1"/>
  <c r="I1045" i="5" s="1"/>
  <c r="I1055" i="5"/>
  <c r="I1054" i="5" s="1"/>
  <c r="I1053" i="5" s="1"/>
  <c r="I1052" i="5" s="1"/>
  <c r="I1051" i="5" s="1"/>
  <c r="I1060" i="5"/>
  <c r="I1059" i="5" s="1"/>
  <c r="I1058" i="5" s="1"/>
  <c r="I1057" i="5" s="1"/>
  <c r="I1065" i="5"/>
  <c r="I1064" i="5" s="1"/>
  <c r="I1069" i="5"/>
  <c r="I1068" i="5" s="1"/>
  <c r="I1074" i="5"/>
  <c r="I1073" i="5" s="1"/>
  <c r="I1077" i="5"/>
  <c r="I1076" i="5" s="1"/>
  <c r="I1080" i="5"/>
  <c r="I1079" i="5" s="1"/>
  <c r="I1112" i="5"/>
  <c r="I1111" i="5" s="1"/>
  <c r="I1117" i="5"/>
  <c r="I1116" i="5" s="1"/>
  <c r="I1121" i="5"/>
  <c r="I1120" i="5" s="1"/>
  <c r="I1126" i="5"/>
  <c r="I1125" i="5" s="1"/>
  <c r="I1130" i="5"/>
  <c r="I1129" i="5" s="1"/>
  <c r="I1134" i="5"/>
  <c r="I1133" i="5" s="1"/>
  <c r="I1140" i="5"/>
  <c r="I1139" i="5" s="1"/>
  <c r="I1144" i="5"/>
  <c r="I1143" i="5" s="1"/>
  <c r="I1148" i="5"/>
  <c r="I1147" i="5" s="1"/>
  <c r="I1152" i="5"/>
  <c r="I1151" i="5" s="1"/>
  <c r="I1230" i="5"/>
  <c r="I1229" i="5" s="1"/>
  <c r="I1235" i="5"/>
  <c r="I1234" i="5" s="1"/>
  <c r="I1239" i="5"/>
  <c r="I1238" i="5" s="1"/>
  <c r="I1244" i="5"/>
  <c r="I1243" i="5" s="1"/>
  <c r="I1249" i="5"/>
  <c r="I1248" i="5" s="1"/>
  <c r="I1247" i="5" s="1"/>
  <c r="I1253" i="5"/>
  <c r="I1252" i="5" s="1"/>
  <c r="I1251" i="5" s="1"/>
  <c r="I1256" i="5"/>
  <c r="I1255" i="5" s="1"/>
  <c r="I1261" i="5"/>
  <c r="I1260" i="5" s="1"/>
  <c r="I1265" i="5"/>
  <c r="I1264" i="5" s="1"/>
  <c r="I1270" i="5"/>
  <c r="I1269" i="5" s="1"/>
  <c r="I1274" i="5"/>
  <c r="I1273" i="5" s="1"/>
  <c r="I1280" i="5"/>
  <c r="I1279" i="5" s="1"/>
  <c r="I1278" i="5" s="1"/>
  <c r="I1284" i="5"/>
  <c r="I1283" i="5" s="1"/>
  <c r="I1282" i="5" s="1"/>
  <c r="I1287" i="5"/>
  <c r="I1286" i="5" s="1"/>
  <c r="I1291" i="5"/>
  <c r="I1290" i="5" s="1"/>
  <c r="I1295" i="5"/>
  <c r="I1294" i="5" s="1"/>
  <c r="I1301" i="5"/>
  <c r="I1300" i="5" s="1"/>
  <c r="I1304" i="5"/>
  <c r="I1309" i="5"/>
  <c r="I1308" i="5" s="1"/>
  <c r="I1313" i="5"/>
  <c r="I1312" i="5" s="1"/>
  <c r="I1318" i="5"/>
  <c r="I1322" i="5"/>
  <c r="I1321" i="5" s="1"/>
  <c r="I1326" i="5"/>
  <c r="I1331" i="5"/>
  <c r="I1335" i="5"/>
  <c r="I1345" i="5"/>
  <c r="I1350" i="5"/>
  <c r="I1354" i="5"/>
  <c r="I1379" i="5"/>
  <c r="I1378" i="5" s="1"/>
  <c r="I1377" i="5" s="1"/>
  <c r="I1369" i="5" s="1"/>
  <c r="I1384" i="5"/>
  <c r="I1383" i="5" s="1"/>
  <c r="I1382" i="5" s="1"/>
  <c r="I1389" i="5"/>
  <c r="I1392" i="5"/>
  <c r="I1404" i="5"/>
  <c r="I1403" i="5" s="1"/>
  <c r="I1395" i="5" s="1"/>
  <c r="M285" i="5" l="1"/>
  <c r="Q57" i="5"/>
  <c r="P152" i="5"/>
  <c r="R93" i="5"/>
  <c r="L316" i="5"/>
  <c r="P316" i="5" s="1"/>
  <c r="O317" i="5"/>
  <c r="M570" i="5"/>
  <c r="I565" i="5"/>
  <c r="N570" i="5"/>
  <c r="I910" i="5"/>
  <c r="I579" i="5"/>
  <c r="I792" i="5"/>
  <c r="I729" i="5"/>
  <c r="Q219" i="5"/>
  <c r="O219" i="5"/>
  <c r="I722" i="5"/>
  <c r="P279" i="5"/>
  <c r="M334" i="5"/>
  <c r="M279" i="5"/>
  <c r="I12" i="5"/>
  <c r="R295" i="5"/>
  <c r="K384" i="5"/>
  <c r="P384" i="5" s="1"/>
  <c r="I1156" i="5"/>
  <c r="I1084" i="5"/>
  <c r="L339" i="5"/>
  <c r="O339" i="5" s="1"/>
  <c r="P379" i="5"/>
  <c r="P388" i="5"/>
  <c r="I993" i="5"/>
  <c r="I383" i="5"/>
  <c r="K284" i="5"/>
  <c r="K283" i="5" s="1"/>
  <c r="P40" i="5"/>
  <c r="H28" i="5"/>
  <c r="P329" i="5"/>
  <c r="K356" i="5"/>
  <c r="K333" i="5" s="1"/>
  <c r="O329" i="5"/>
  <c r="P370" i="5"/>
  <c r="P290" i="5"/>
  <c r="O290" i="5"/>
  <c r="K28" i="5"/>
  <c r="N384" i="5"/>
  <c r="M384" i="5"/>
  <c r="N344" i="5"/>
  <c r="M344" i="5"/>
  <c r="O328" i="5"/>
  <c r="Q328" i="5"/>
  <c r="P328" i="5"/>
  <c r="R316" i="5"/>
  <c r="M480" i="5"/>
  <c r="N352" i="5"/>
  <c r="M352" i="5"/>
  <c r="O295" i="5"/>
  <c r="N270" i="5"/>
  <c r="M270" i="5"/>
  <c r="M219" i="5"/>
  <c r="N219" i="5"/>
  <c r="P131" i="5"/>
  <c r="R131" i="5"/>
  <c r="Q131" i="5"/>
  <c r="O131" i="5"/>
  <c r="M122" i="5"/>
  <c r="N122" i="5"/>
  <c r="J13" i="5"/>
  <c r="N348" i="5"/>
  <c r="M348" i="5"/>
  <c r="N295" i="5"/>
  <c r="M295" i="5"/>
  <c r="P48" i="5"/>
  <c r="N513" i="5"/>
  <c r="J512" i="5"/>
  <c r="M513" i="5"/>
  <c r="O480" i="5"/>
  <c r="Q480" i="5"/>
  <c r="P480" i="5"/>
  <c r="Q452" i="5"/>
  <c r="O452" i="5"/>
  <c r="Q436" i="5"/>
  <c r="R436" i="5"/>
  <c r="J399" i="5"/>
  <c r="P270" i="5"/>
  <c r="Q270" i="5"/>
  <c r="O270" i="5"/>
  <c r="N255" i="5"/>
  <c r="M255" i="5"/>
  <c r="Q251" i="5"/>
  <c r="R251" i="5"/>
  <c r="O251" i="5"/>
  <c r="Q406" i="5"/>
  <c r="O406" i="5"/>
  <c r="R406" i="5"/>
  <c r="L399" i="5"/>
  <c r="O400" i="5"/>
  <c r="K394" i="5"/>
  <c r="K393" i="5" s="1"/>
  <c r="O395" i="5"/>
  <c r="P365" i="5"/>
  <c r="R365" i="5"/>
  <c r="Q365" i="5"/>
  <c r="O365" i="5"/>
  <c r="P357" i="5"/>
  <c r="O357" i="5"/>
  <c r="P344" i="5"/>
  <c r="R344" i="5"/>
  <c r="Q344" i="5"/>
  <c r="O344" i="5"/>
  <c r="P334" i="5"/>
  <c r="R334" i="5"/>
  <c r="O334" i="5"/>
  <c r="Q334" i="5"/>
  <c r="P219" i="5"/>
  <c r="O151" i="5"/>
  <c r="Q151" i="5"/>
  <c r="P151" i="5"/>
  <c r="O152" i="5"/>
  <c r="K163" i="5"/>
  <c r="O168" i="5"/>
  <c r="Q159" i="5"/>
  <c r="O159" i="5"/>
  <c r="M151" i="5"/>
  <c r="N151" i="5"/>
  <c r="P141" i="5"/>
  <c r="P117" i="5"/>
  <c r="P107" i="5"/>
  <c r="N84" i="5"/>
  <c r="M84" i="5"/>
  <c r="Q80" i="5"/>
  <c r="R80" i="5"/>
  <c r="O80" i="5"/>
  <c r="O57" i="5"/>
  <c r="J28" i="5"/>
  <c r="M29" i="5"/>
  <c r="N29" i="5"/>
  <c r="H163" i="5"/>
  <c r="M435" i="5"/>
  <c r="N435" i="5"/>
  <c r="N365" i="5"/>
  <c r="M365" i="5"/>
  <c r="R284" i="5"/>
  <c r="L283" i="5"/>
  <c r="Q284" i="5"/>
  <c r="P215" i="5"/>
  <c r="Q215" i="5"/>
  <c r="O215" i="5"/>
  <c r="M164" i="5"/>
  <c r="N131" i="5"/>
  <c r="M131" i="5"/>
  <c r="R13" i="5"/>
  <c r="Q13" i="5"/>
  <c r="M328" i="5"/>
  <c r="N328" i="5"/>
  <c r="N317" i="5"/>
  <c r="J316" i="5"/>
  <c r="M317" i="5"/>
  <c r="P255" i="5"/>
  <c r="R255" i="5"/>
  <c r="Q255" i="5"/>
  <c r="O255" i="5"/>
  <c r="O205" i="5"/>
  <c r="L204" i="5"/>
  <c r="L163" i="5" s="1"/>
  <c r="Q205" i="5"/>
  <c r="R205" i="5"/>
  <c r="M205" i="5"/>
  <c r="J204" i="5"/>
  <c r="M204" i="5" s="1"/>
  <c r="P185" i="5"/>
  <c r="N57" i="5"/>
  <c r="M57" i="5"/>
  <c r="Q24" i="5"/>
  <c r="O24" i="5"/>
  <c r="R24" i="5"/>
  <c r="O19" i="5"/>
  <c r="K13" i="5"/>
  <c r="P513" i="5"/>
  <c r="R513" i="5"/>
  <c r="L512" i="5"/>
  <c r="O513" i="5"/>
  <c r="Q513" i="5"/>
  <c r="O435" i="5"/>
  <c r="R435" i="5"/>
  <c r="Q435" i="5"/>
  <c r="Q414" i="5"/>
  <c r="R414" i="5"/>
  <c r="O414" i="5"/>
  <c r="Q361" i="5"/>
  <c r="O361" i="5"/>
  <c r="P352" i="5"/>
  <c r="Q352" i="5"/>
  <c r="O352" i="5"/>
  <c r="Q237" i="5"/>
  <c r="R237" i="5"/>
  <c r="O237" i="5"/>
  <c r="N215" i="5"/>
  <c r="M215" i="5"/>
  <c r="Q164" i="5"/>
  <c r="R164" i="5"/>
  <c r="O164" i="5"/>
  <c r="M361" i="5"/>
  <c r="J356" i="5"/>
  <c r="L356" i="5"/>
  <c r="L333" i="5" s="1"/>
  <c r="N340" i="5"/>
  <c r="J339" i="5"/>
  <c r="M340" i="5"/>
  <c r="P335" i="5"/>
  <c r="O335" i="5"/>
  <c r="P324" i="5"/>
  <c r="O324" i="5"/>
  <c r="Q308" i="5"/>
  <c r="O308" i="5"/>
  <c r="R308" i="5"/>
  <c r="J284" i="5"/>
  <c r="R219" i="5"/>
  <c r="N211" i="5"/>
  <c r="M211" i="5"/>
  <c r="P189" i="5"/>
  <c r="Q172" i="5"/>
  <c r="O172" i="5"/>
  <c r="R172" i="5"/>
  <c r="P84" i="5"/>
  <c r="R84" i="5"/>
  <c r="Q84" i="5"/>
  <c r="O84" i="5"/>
  <c r="N93" i="5"/>
  <c r="M93" i="5"/>
  <c r="R36" i="5"/>
  <c r="Q36" i="5"/>
  <c r="L28" i="5"/>
  <c r="O29" i="5"/>
  <c r="Q29" i="5"/>
  <c r="P29" i="5"/>
  <c r="R29" i="5"/>
  <c r="I1325" i="5"/>
  <c r="I1031" i="5"/>
  <c r="I1026" i="5" s="1"/>
  <c r="I1025" i="5" s="1"/>
  <c r="I1063" i="5"/>
  <c r="I949" i="5"/>
  <c r="I840" i="5"/>
  <c r="I663" i="5"/>
  <c r="I1388" i="5"/>
  <c r="I1387" i="5" s="1"/>
  <c r="I1386" i="5" s="1"/>
  <c r="I1004" i="5"/>
  <c r="I921" i="5"/>
  <c r="I920" i="5" s="1"/>
  <c r="I919" i="5" s="1"/>
  <c r="I832" i="5"/>
  <c r="I852" i="5"/>
  <c r="I1138" i="5"/>
  <c r="I1072" i="5"/>
  <c r="I1344" i="5"/>
  <c r="I977" i="5"/>
  <c r="I966" i="5" s="1"/>
  <c r="I965" i="5" s="1"/>
  <c r="I964" i="5" s="1"/>
  <c r="I866" i="5"/>
  <c r="I532" i="5"/>
  <c r="I531" i="5" s="1"/>
  <c r="R1081" i="5"/>
  <c r="Q1081" i="5"/>
  <c r="O1081" i="5"/>
  <c r="M1081" i="5"/>
  <c r="Q1078" i="5"/>
  <c r="P1078" i="5"/>
  <c r="O1078" i="5"/>
  <c r="N1078" i="5"/>
  <c r="M1078" i="5"/>
  <c r="R1075" i="5"/>
  <c r="Q1075" i="5"/>
  <c r="P1075" i="5"/>
  <c r="O1075" i="5"/>
  <c r="N1075" i="5"/>
  <c r="M1075" i="5"/>
  <c r="R1071" i="5"/>
  <c r="Q1071" i="5"/>
  <c r="P1071" i="5"/>
  <c r="O1071" i="5"/>
  <c r="M1071" i="5"/>
  <c r="R1067" i="5"/>
  <c r="Q1067" i="5"/>
  <c r="P1067" i="5"/>
  <c r="O1067" i="5"/>
  <c r="M1067" i="5"/>
  <c r="R1061" i="5"/>
  <c r="Q1061" i="5"/>
  <c r="P1061" i="5"/>
  <c r="O1061" i="5"/>
  <c r="N1061" i="5"/>
  <c r="M1061" i="5"/>
  <c r="R1056" i="5"/>
  <c r="Q1056" i="5"/>
  <c r="O1056" i="5"/>
  <c r="M1056" i="5"/>
  <c r="R1050" i="5"/>
  <c r="Q1050" i="5"/>
  <c r="O1050" i="5"/>
  <c r="M1050" i="5"/>
  <c r="R1049" i="5"/>
  <c r="Q1049" i="5"/>
  <c r="O1049" i="5"/>
  <c r="M1049" i="5"/>
  <c r="R1048" i="5"/>
  <c r="Q1048" i="5"/>
  <c r="O1048" i="5"/>
  <c r="M1048" i="5"/>
  <c r="R1044" i="5"/>
  <c r="Q1044" i="5"/>
  <c r="P1044" i="5"/>
  <c r="O1044" i="5"/>
  <c r="M1044" i="5"/>
  <c r="R1043" i="5"/>
  <c r="Q1043" i="5"/>
  <c r="P1043" i="5"/>
  <c r="O1043" i="5"/>
  <c r="M1043" i="5"/>
  <c r="R1040" i="5"/>
  <c r="Q1040" i="5"/>
  <c r="P1040" i="5"/>
  <c r="O1040" i="5"/>
  <c r="M1040" i="5"/>
  <c r="R1039" i="5"/>
  <c r="Q1039" i="5"/>
  <c r="P1039" i="5"/>
  <c r="O1039" i="5"/>
  <c r="M1039" i="5"/>
  <c r="R1036" i="5"/>
  <c r="Q1036" i="5"/>
  <c r="P1036" i="5"/>
  <c r="O1036" i="5"/>
  <c r="M1036" i="5"/>
  <c r="R1035" i="5"/>
  <c r="Q1035" i="5"/>
  <c r="P1035" i="5"/>
  <c r="O1035" i="5"/>
  <c r="M1035" i="5"/>
  <c r="R1034" i="5"/>
  <c r="Q1034" i="5"/>
  <c r="P1034" i="5"/>
  <c r="O1034" i="5"/>
  <c r="M1034" i="5"/>
  <c r="R1030" i="5"/>
  <c r="Q1030" i="5"/>
  <c r="P1030" i="5"/>
  <c r="O1030" i="5"/>
  <c r="M1030" i="5"/>
  <c r="R1017" i="5"/>
  <c r="Q1017" i="5"/>
  <c r="P1017" i="5"/>
  <c r="O1017" i="5"/>
  <c r="M1017" i="5"/>
  <c r="Q1016" i="5"/>
  <c r="P1016" i="5"/>
  <c r="O1016" i="5"/>
  <c r="M1016" i="5"/>
  <c r="R1013" i="5"/>
  <c r="Q1013" i="5"/>
  <c r="P1013" i="5"/>
  <c r="O1013" i="5"/>
  <c r="M1013" i="5"/>
  <c r="R1012" i="5"/>
  <c r="Q1012" i="5"/>
  <c r="P1012" i="5"/>
  <c r="O1012" i="5"/>
  <c r="M1012" i="5"/>
  <c r="R1009" i="5"/>
  <c r="Q1009" i="5"/>
  <c r="P1009" i="5"/>
  <c r="O1009" i="5"/>
  <c r="N1009" i="5"/>
  <c r="M1009" i="5"/>
  <c r="R1008" i="5"/>
  <c r="Q1008" i="5"/>
  <c r="P1008" i="5"/>
  <c r="O1008" i="5"/>
  <c r="M1008" i="5"/>
  <c r="R1007" i="5"/>
  <c r="Q1007" i="5"/>
  <c r="P1007" i="5"/>
  <c r="O1007" i="5"/>
  <c r="M1007" i="5"/>
  <c r="R1003" i="5"/>
  <c r="Q1003" i="5"/>
  <c r="P1003" i="5"/>
  <c r="O1003" i="5"/>
  <c r="M1003" i="5"/>
  <c r="R999" i="5"/>
  <c r="Q999" i="5"/>
  <c r="O999" i="5"/>
  <c r="M999" i="5"/>
  <c r="Q996" i="5"/>
  <c r="O996" i="5"/>
  <c r="M996" i="5"/>
  <c r="R989" i="5"/>
  <c r="Q989" i="5"/>
  <c r="P989" i="5"/>
  <c r="O989" i="5"/>
  <c r="M989" i="5"/>
  <c r="R986" i="5"/>
  <c r="Q986" i="5"/>
  <c r="P986" i="5"/>
  <c r="O986" i="5"/>
  <c r="M986" i="5"/>
  <c r="R985" i="5"/>
  <c r="Q985" i="5"/>
  <c r="P985" i="5"/>
  <c r="O985" i="5"/>
  <c r="M985" i="5"/>
  <c r="R982" i="5"/>
  <c r="Q982" i="5"/>
  <c r="P982" i="5"/>
  <c r="O982" i="5"/>
  <c r="M982" i="5"/>
  <c r="R981" i="5"/>
  <c r="Q981" i="5"/>
  <c r="P981" i="5"/>
  <c r="O981" i="5"/>
  <c r="M981" i="5"/>
  <c r="R980" i="5"/>
  <c r="Q980" i="5"/>
  <c r="P980" i="5"/>
  <c r="O980" i="5"/>
  <c r="M980" i="5"/>
  <c r="R976" i="5"/>
  <c r="Q976" i="5"/>
  <c r="O976" i="5"/>
  <c r="M976" i="5"/>
  <c r="R971" i="5"/>
  <c r="Q971" i="5"/>
  <c r="P971" i="5"/>
  <c r="O971" i="5"/>
  <c r="M971" i="5"/>
  <c r="R970" i="5"/>
  <c r="Q970" i="5"/>
  <c r="P970" i="5"/>
  <c r="O970" i="5"/>
  <c r="M970" i="5"/>
  <c r="R963" i="5"/>
  <c r="Q963" i="5"/>
  <c r="P963" i="5"/>
  <c r="O963" i="5"/>
  <c r="M963" i="5"/>
  <c r="R962" i="5"/>
  <c r="Q962" i="5"/>
  <c r="O962" i="5"/>
  <c r="M962" i="5"/>
  <c r="R959" i="5"/>
  <c r="Q959" i="5"/>
  <c r="P959" i="5"/>
  <c r="O959" i="5"/>
  <c r="M959" i="5"/>
  <c r="R958" i="5"/>
  <c r="Q958" i="5"/>
  <c r="P958" i="5"/>
  <c r="O958" i="5"/>
  <c r="M958" i="5"/>
  <c r="R955" i="5"/>
  <c r="Q955" i="5"/>
  <c r="P955" i="5"/>
  <c r="O955" i="5"/>
  <c r="M955" i="5"/>
  <c r="R954" i="5"/>
  <c r="Q954" i="5"/>
  <c r="P954" i="5"/>
  <c r="O954" i="5"/>
  <c r="M954" i="5"/>
  <c r="R953" i="5"/>
  <c r="Q953" i="5"/>
  <c r="P953" i="5"/>
  <c r="O953" i="5"/>
  <c r="M953" i="5"/>
  <c r="R952" i="5"/>
  <c r="Q952" i="5"/>
  <c r="P952" i="5"/>
  <c r="O952" i="5"/>
  <c r="M952" i="5"/>
  <c r="R937" i="5"/>
  <c r="Q937" i="5"/>
  <c r="P937" i="5"/>
  <c r="O937" i="5"/>
  <c r="M937" i="5"/>
  <c r="R936" i="5"/>
  <c r="Q936" i="5"/>
  <c r="P936" i="5"/>
  <c r="O936" i="5"/>
  <c r="M936" i="5"/>
  <c r="R561" i="5"/>
  <c r="Q561" i="5"/>
  <c r="O561" i="5"/>
  <c r="M561" i="5"/>
  <c r="R560" i="5"/>
  <c r="Q560" i="5"/>
  <c r="P560" i="5"/>
  <c r="O560" i="5"/>
  <c r="M560" i="5"/>
  <c r="Q554" i="5"/>
  <c r="O554" i="5"/>
  <c r="M554" i="5"/>
  <c r="R550" i="5"/>
  <c r="Q550" i="5"/>
  <c r="P550" i="5"/>
  <c r="O550" i="5"/>
  <c r="M550" i="5"/>
  <c r="R544" i="5"/>
  <c r="Q544" i="5"/>
  <c r="P544" i="5"/>
  <c r="O544" i="5"/>
  <c r="M544" i="5"/>
  <c r="R540" i="5"/>
  <c r="Q540" i="5"/>
  <c r="P540" i="5"/>
  <c r="O540" i="5"/>
  <c r="M540" i="5"/>
  <c r="R536" i="5"/>
  <c r="Q536" i="5"/>
  <c r="P536" i="5"/>
  <c r="O536" i="5"/>
  <c r="M536" i="5"/>
  <c r="R530" i="5"/>
  <c r="Q530" i="5"/>
  <c r="O530" i="5"/>
  <c r="M530" i="5"/>
  <c r="J559" i="5"/>
  <c r="K559" i="5"/>
  <c r="L559" i="5"/>
  <c r="H559" i="5"/>
  <c r="I529" i="5"/>
  <c r="I528" i="5" s="1"/>
  <c r="I527" i="5" s="1"/>
  <c r="I526" i="5" s="1"/>
  <c r="J529" i="5"/>
  <c r="K529" i="5"/>
  <c r="K528" i="5" s="1"/>
  <c r="K527" i="5" s="1"/>
  <c r="K526" i="5" s="1"/>
  <c r="L529" i="5"/>
  <c r="H529" i="5"/>
  <c r="H528" i="5" s="1"/>
  <c r="H527" i="5" s="1"/>
  <c r="H526" i="5" s="1"/>
  <c r="Q316" i="5" l="1"/>
  <c r="O316" i="5"/>
  <c r="I909" i="5"/>
  <c r="K383" i="5"/>
  <c r="I564" i="5"/>
  <c r="M565" i="5"/>
  <c r="N565" i="5"/>
  <c r="I787" i="5"/>
  <c r="I629" i="5"/>
  <c r="O384" i="5"/>
  <c r="P339" i="5"/>
  <c r="I1317" i="5"/>
  <c r="I1155" i="5" s="1"/>
  <c r="O284" i="5"/>
  <c r="P284" i="5"/>
  <c r="Q339" i="5"/>
  <c r="R339" i="5"/>
  <c r="H12" i="5"/>
  <c r="K12" i="5"/>
  <c r="I992" i="5"/>
  <c r="I991" i="5" s="1"/>
  <c r="I990" i="5" s="1"/>
  <c r="I1062" i="5"/>
  <c r="I1024" i="5" s="1"/>
  <c r="O333" i="5"/>
  <c r="Q333" i="5"/>
  <c r="R333" i="5"/>
  <c r="P333" i="5"/>
  <c r="P28" i="5"/>
  <c r="R28" i="5"/>
  <c r="O28" i="5"/>
  <c r="Q28" i="5"/>
  <c r="N284" i="5"/>
  <c r="M284" i="5"/>
  <c r="J283" i="5"/>
  <c r="N356" i="5"/>
  <c r="M356" i="5"/>
  <c r="O512" i="5"/>
  <c r="Q512" i="5"/>
  <c r="P512" i="5"/>
  <c r="R512" i="5"/>
  <c r="M316" i="5"/>
  <c r="N316" i="5"/>
  <c r="L12" i="5"/>
  <c r="P13" i="5"/>
  <c r="J163" i="5"/>
  <c r="J12" i="5" s="1"/>
  <c r="O283" i="5"/>
  <c r="Q283" i="5"/>
  <c r="P283" i="5"/>
  <c r="R283" i="5"/>
  <c r="N28" i="5"/>
  <c r="M28" i="5"/>
  <c r="M512" i="5"/>
  <c r="N512" i="5"/>
  <c r="M339" i="5"/>
  <c r="N339" i="5"/>
  <c r="J333" i="5"/>
  <c r="P356" i="5"/>
  <c r="R356" i="5"/>
  <c r="O356" i="5"/>
  <c r="Q356" i="5"/>
  <c r="P163" i="5"/>
  <c r="R163" i="5"/>
  <c r="O163" i="5"/>
  <c r="Q163" i="5"/>
  <c r="Q204" i="5"/>
  <c r="R204" i="5"/>
  <c r="O204" i="5"/>
  <c r="O13" i="5"/>
  <c r="Q399" i="5"/>
  <c r="O399" i="5"/>
  <c r="R399" i="5"/>
  <c r="L394" i="5"/>
  <c r="M399" i="5"/>
  <c r="J394" i="5"/>
  <c r="N13" i="5"/>
  <c r="M13" i="5"/>
  <c r="I943" i="5"/>
  <c r="I1083" i="5"/>
  <c r="R529" i="5"/>
  <c r="J528" i="5"/>
  <c r="M529" i="5"/>
  <c r="L528" i="5"/>
  <c r="Q529" i="5"/>
  <c r="O529" i="5"/>
  <c r="Q559" i="5"/>
  <c r="O559" i="5"/>
  <c r="R559" i="5"/>
  <c r="P559" i="5"/>
  <c r="M559" i="5"/>
  <c r="N559" i="5"/>
  <c r="I578" i="5" l="1"/>
  <c r="I563" i="5"/>
  <c r="M564" i="5"/>
  <c r="N564" i="5"/>
  <c r="I1082" i="5"/>
  <c r="L393" i="5"/>
  <c r="Q394" i="5"/>
  <c r="O394" i="5"/>
  <c r="R394" i="5"/>
  <c r="N163" i="5"/>
  <c r="M163" i="5"/>
  <c r="O12" i="5"/>
  <c r="Q12" i="5"/>
  <c r="P12" i="5"/>
  <c r="R12" i="5"/>
  <c r="M12" i="5"/>
  <c r="N12" i="5"/>
  <c r="J393" i="5"/>
  <c r="M394" i="5"/>
  <c r="M333" i="5"/>
  <c r="N333" i="5"/>
  <c r="M283" i="5"/>
  <c r="N283" i="5"/>
  <c r="I932" i="5"/>
  <c r="I931" i="5" s="1"/>
  <c r="I930" i="5" s="1"/>
  <c r="L527" i="5"/>
  <c r="Q528" i="5"/>
  <c r="O528" i="5"/>
  <c r="R528" i="5"/>
  <c r="J527" i="5"/>
  <c r="M528" i="5"/>
  <c r="I562" i="5" l="1"/>
  <c r="M563" i="5"/>
  <c r="N563" i="5"/>
  <c r="N393" i="5"/>
  <c r="M393" i="5"/>
  <c r="J383" i="5"/>
  <c r="P393" i="5"/>
  <c r="R393" i="5"/>
  <c r="Q393" i="5"/>
  <c r="O393" i="5"/>
  <c r="L383" i="5"/>
  <c r="M527" i="5"/>
  <c r="J526" i="5"/>
  <c r="M526" i="5" s="1"/>
  <c r="Q527" i="5"/>
  <c r="O527" i="5"/>
  <c r="R527" i="5"/>
  <c r="L526" i="5"/>
  <c r="H1113" i="5"/>
  <c r="H1112" i="5" s="1"/>
  <c r="H1111" i="5" s="1"/>
  <c r="H1118" i="5"/>
  <c r="H1117" i="5" s="1"/>
  <c r="H1116" i="5" s="1"/>
  <c r="H1122" i="5"/>
  <c r="H1121" i="5" s="1"/>
  <c r="H1120" i="5" s="1"/>
  <c r="H1127" i="5"/>
  <c r="H1126" i="5" s="1"/>
  <c r="H1125" i="5" s="1"/>
  <c r="H1131" i="5"/>
  <c r="H1130" i="5" s="1"/>
  <c r="H1129" i="5" s="1"/>
  <c r="J1135" i="5"/>
  <c r="K1135" i="5"/>
  <c r="L1135" i="5"/>
  <c r="H1135" i="5"/>
  <c r="H1134" i="5" s="1"/>
  <c r="H1133" i="5" s="1"/>
  <c r="H1141" i="5"/>
  <c r="H1140" i="5" s="1"/>
  <c r="H1139" i="5" s="1"/>
  <c r="H1145" i="5"/>
  <c r="H1144" i="5" s="1"/>
  <c r="H1143" i="5" s="1"/>
  <c r="H1149" i="5"/>
  <c r="H1148" i="5" s="1"/>
  <c r="H1147" i="5" s="1"/>
  <c r="H1153" i="5"/>
  <c r="H1152" i="5" s="1"/>
  <c r="H1151" i="5" s="1"/>
  <c r="H1231" i="5"/>
  <c r="H1230" i="5" s="1"/>
  <c r="H1229" i="5" s="1"/>
  <c r="H1236" i="5"/>
  <c r="H1235" i="5" s="1"/>
  <c r="H1234" i="5" s="1"/>
  <c r="H1240" i="5"/>
  <c r="H1239" i="5" s="1"/>
  <c r="H1238" i="5" s="1"/>
  <c r="H1245" i="5"/>
  <c r="H1244" i="5" s="1"/>
  <c r="H1243" i="5" s="1"/>
  <c r="H1249" i="5"/>
  <c r="H1248" i="5" s="1"/>
  <c r="H1247" i="5" s="1"/>
  <c r="H1253" i="5"/>
  <c r="H1252" i="5" s="1"/>
  <c r="H1251" i="5" s="1"/>
  <c r="H1257" i="5"/>
  <c r="H1256" i="5" s="1"/>
  <c r="H1255" i="5" s="1"/>
  <c r="H1262" i="5"/>
  <c r="H1261" i="5" s="1"/>
  <c r="H1260" i="5" s="1"/>
  <c r="H1266" i="5"/>
  <c r="H1265" i="5" s="1"/>
  <c r="H1264" i="5" s="1"/>
  <c r="H1271" i="5"/>
  <c r="H1270" i="5" s="1"/>
  <c r="H1269" i="5" s="1"/>
  <c r="H1275" i="5"/>
  <c r="H1274" i="5" s="1"/>
  <c r="H1273" i="5" s="1"/>
  <c r="H1280" i="5"/>
  <c r="H1279" i="5" s="1"/>
  <c r="H1278" i="5" s="1"/>
  <c r="H1284" i="5"/>
  <c r="H1283" i="5" s="1"/>
  <c r="H1282" i="5" s="1"/>
  <c r="H1288" i="5"/>
  <c r="H1287" i="5" s="1"/>
  <c r="H1286" i="5" s="1"/>
  <c r="H1292" i="5"/>
  <c r="H1291" i="5" s="1"/>
  <c r="H1290" i="5" s="1"/>
  <c r="H1296" i="5"/>
  <c r="H1295" i="5" s="1"/>
  <c r="H1294" i="5" s="1"/>
  <c r="H1302" i="5"/>
  <c r="H1301" i="5" s="1"/>
  <c r="H1300" i="5" s="1"/>
  <c r="H1304" i="5"/>
  <c r="H1310" i="5"/>
  <c r="H1309" i="5" s="1"/>
  <c r="H1308" i="5" s="1"/>
  <c r="H1314" i="5"/>
  <c r="H1313" i="5" s="1"/>
  <c r="H1312" i="5" s="1"/>
  <c r="H1319" i="5"/>
  <c r="H1318" i="5" s="1"/>
  <c r="H1323" i="5"/>
  <c r="H1322" i="5" s="1"/>
  <c r="H1321" i="5" s="1"/>
  <c r="H1327" i="5"/>
  <c r="H1326" i="5" s="1"/>
  <c r="H1332" i="5"/>
  <c r="H1331" i="5" s="1"/>
  <c r="H1336" i="5"/>
  <c r="H1335" i="5" s="1"/>
  <c r="H1346" i="5"/>
  <c r="H1351" i="5"/>
  <c r="H1350" i="5" s="1"/>
  <c r="H1355" i="5"/>
  <c r="H1354" i="5" s="1"/>
  <c r="H1380" i="5"/>
  <c r="H1379" i="5" s="1"/>
  <c r="H1378" i="5" s="1"/>
  <c r="H1377" i="5" s="1"/>
  <c r="H1369" i="5" s="1"/>
  <c r="H1384" i="5"/>
  <c r="H1383" i="5" s="1"/>
  <c r="H1382" i="5" s="1"/>
  <c r="H1390" i="5"/>
  <c r="H1389" i="5" s="1"/>
  <c r="H1393" i="5"/>
  <c r="H1392" i="5" s="1"/>
  <c r="H1405" i="5"/>
  <c r="H961" i="5"/>
  <c r="H960" i="5" s="1"/>
  <c r="H957" i="5"/>
  <c r="H956" i="5" s="1"/>
  <c r="H951" i="5"/>
  <c r="H950" i="5" s="1"/>
  <c r="H935" i="5"/>
  <c r="H934" i="5" s="1"/>
  <c r="H933" i="5" s="1"/>
  <c r="H928" i="5"/>
  <c r="H927" i="5" s="1"/>
  <c r="H926" i="5" s="1"/>
  <c r="H924" i="5"/>
  <c r="H922" i="5"/>
  <c r="H917" i="5"/>
  <c r="H916" i="5" s="1"/>
  <c r="H915" i="5" s="1"/>
  <c r="H913" i="5"/>
  <c r="H912" i="5" s="1"/>
  <c r="H911" i="5" s="1"/>
  <c r="H877" i="5"/>
  <c r="H876" i="5" s="1"/>
  <c r="H873" i="5"/>
  <c r="H872" i="5" s="1"/>
  <c r="H868" i="5"/>
  <c r="H867" i="5" s="1"/>
  <c r="H863" i="5"/>
  <c r="H862" i="5" s="1"/>
  <c r="H854" i="5"/>
  <c r="H853" i="5" s="1"/>
  <c r="H850" i="5"/>
  <c r="H849" i="5" s="1"/>
  <c r="H848" i="5" s="1"/>
  <c r="H846" i="5"/>
  <c r="H845" i="5" s="1"/>
  <c r="H842" i="5"/>
  <c r="H841" i="5" s="1"/>
  <c r="H838" i="5"/>
  <c r="H837" i="5" s="1"/>
  <c r="H834" i="5"/>
  <c r="H833" i="5" s="1"/>
  <c r="H830" i="5"/>
  <c r="H829" i="5" s="1"/>
  <c r="H820" i="5" s="1"/>
  <c r="H807" i="5"/>
  <c r="H804" i="5" s="1"/>
  <c r="H799" i="5"/>
  <c r="H794" i="5"/>
  <c r="H790" i="5"/>
  <c r="H785" i="5"/>
  <c r="H784" i="5" s="1"/>
  <c r="H783" i="5" s="1"/>
  <c r="H781" i="5"/>
  <c r="H776" i="5"/>
  <c r="H775" i="5" s="1"/>
  <c r="H774" i="5" s="1"/>
  <c r="H772" i="5"/>
  <c r="H771" i="5" s="1"/>
  <c r="H770" i="5" s="1"/>
  <c r="H768" i="5"/>
  <c r="H767" i="5" s="1"/>
  <c r="H766" i="5" s="1"/>
  <c r="H764" i="5"/>
  <c r="H763" i="5" s="1"/>
  <c r="H762" i="5" s="1"/>
  <c r="H760" i="5"/>
  <c r="H755" i="5"/>
  <c r="H754" i="5" s="1"/>
  <c r="H752" i="5"/>
  <c r="H751" i="5" s="1"/>
  <c r="H750" i="5" s="1"/>
  <c r="H732" i="5"/>
  <c r="H731" i="5" s="1"/>
  <c r="H730" i="5" s="1"/>
  <c r="H727" i="5"/>
  <c r="H726" i="5" s="1"/>
  <c r="H724" i="5"/>
  <c r="H720" i="5"/>
  <c r="H719" i="5" s="1"/>
  <c r="H718" i="5" s="1"/>
  <c r="H716" i="5"/>
  <c r="H713" i="5"/>
  <c r="H712" i="5" s="1"/>
  <c r="H711" i="5" s="1"/>
  <c r="H709" i="5"/>
  <c r="H708" i="5" s="1"/>
  <c r="H707" i="5" s="1"/>
  <c r="H705" i="5"/>
  <c r="H704" i="5" s="1"/>
  <c r="H703" i="5" s="1"/>
  <c r="H701" i="5"/>
  <c r="H700" i="5" s="1"/>
  <c r="H699" i="5" s="1"/>
  <c r="H697" i="5"/>
  <c r="H696" i="5" s="1"/>
  <c r="H695" i="5" s="1"/>
  <c r="H693" i="5"/>
  <c r="H692" i="5" s="1"/>
  <c r="H691" i="5" s="1"/>
  <c r="H689" i="5"/>
  <c r="H685" i="5"/>
  <c r="H684" i="5" s="1"/>
  <c r="H683" i="5" s="1"/>
  <c r="H681" i="5"/>
  <c r="H680" i="5" s="1"/>
  <c r="H679" i="5" s="1"/>
  <c r="H674" i="5"/>
  <c r="H672" i="5"/>
  <c r="H671" i="5" s="1"/>
  <c r="H670" i="5" s="1"/>
  <c r="H668" i="5"/>
  <c r="H667" i="5" s="1"/>
  <c r="H665" i="5"/>
  <c r="H664" i="5" s="1"/>
  <c r="H661" i="5"/>
  <c r="H660" i="5" s="1"/>
  <c r="H659" i="5" s="1"/>
  <c r="H656" i="5"/>
  <c r="H655" i="5" s="1"/>
  <c r="H654" i="5" s="1"/>
  <c r="H652" i="5"/>
  <c r="H651" i="5" s="1"/>
  <c r="H650" i="5" s="1"/>
  <c r="H631" i="5"/>
  <c r="H630" i="5" s="1"/>
  <c r="H627" i="5"/>
  <c r="H626" i="5" s="1"/>
  <c r="J627" i="5"/>
  <c r="M627" i="5" s="1"/>
  <c r="K627" i="5"/>
  <c r="K626" i="5" s="1"/>
  <c r="L627" i="5"/>
  <c r="J623" i="5"/>
  <c r="M623" i="5" s="1"/>
  <c r="K623" i="5"/>
  <c r="K622" i="5" s="1"/>
  <c r="L623" i="5"/>
  <c r="H623" i="5"/>
  <c r="H622" i="5" s="1"/>
  <c r="H621" i="5" s="1"/>
  <c r="H618" i="5"/>
  <c r="H617" i="5" s="1"/>
  <c r="H614" i="5"/>
  <c r="H613" i="5" s="1"/>
  <c r="H611" i="5"/>
  <c r="H606" i="5"/>
  <c r="H602" i="5"/>
  <c r="H582" i="5"/>
  <c r="H567" i="5"/>
  <c r="H558" i="5"/>
  <c r="H557" i="5" s="1"/>
  <c r="H556" i="5" s="1"/>
  <c r="H555" i="5" s="1"/>
  <c r="H553" i="5"/>
  <c r="H552" i="5" s="1"/>
  <c r="H551" i="5" s="1"/>
  <c r="H549" i="5"/>
  <c r="H548" i="5" s="1"/>
  <c r="H547" i="5" s="1"/>
  <c r="H546" i="5" s="1"/>
  <c r="H543" i="5"/>
  <c r="H542" i="5" s="1"/>
  <c r="H541" i="5" s="1"/>
  <c r="H539" i="5"/>
  <c r="H538" i="5" s="1"/>
  <c r="H537" i="5" s="1"/>
  <c r="H535" i="5"/>
  <c r="H534" i="5" s="1"/>
  <c r="H533" i="5" s="1"/>
  <c r="H910" i="5" l="1"/>
  <c r="H866" i="5"/>
  <c r="H601" i="5"/>
  <c r="Q602" i="5"/>
  <c r="H605" i="5"/>
  <c r="Q606" i="5"/>
  <c r="Q627" i="5"/>
  <c r="O627" i="5"/>
  <c r="H581" i="5"/>
  <c r="R582" i="5"/>
  <c r="Q582" i="5"/>
  <c r="H566" i="5"/>
  <c r="Q567" i="5"/>
  <c r="R567" i="5"/>
  <c r="Q623" i="5"/>
  <c r="O623" i="5"/>
  <c r="H852" i="5"/>
  <c r="H798" i="5"/>
  <c r="H793" i="5"/>
  <c r="H792" i="5" s="1"/>
  <c r="H789" i="5"/>
  <c r="H780" i="5"/>
  <c r="H759" i="5"/>
  <c r="H723" i="5"/>
  <c r="H722" i="5" s="1"/>
  <c r="H715" i="5"/>
  <c r="H688" i="5"/>
  <c r="H610" i="5"/>
  <c r="O1135" i="5"/>
  <c r="Q1135" i="5"/>
  <c r="P1135" i="5"/>
  <c r="M1135" i="5"/>
  <c r="N1135" i="5"/>
  <c r="H1404" i="5"/>
  <c r="H1403" i="5" s="1"/>
  <c r="H1395" i="5" s="1"/>
  <c r="H1156" i="5"/>
  <c r="H1084" i="5"/>
  <c r="M383" i="5"/>
  <c r="N383" i="5"/>
  <c r="O383" i="5"/>
  <c r="Q383" i="5"/>
  <c r="R383" i="5"/>
  <c r="P383" i="5"/>
  <c r="H949" i="5"/>
  <c r="L626" i="5"/>
  <c r="J626" i="5"/>
  <c r="M626" i="5" s="1"/>
  <c r="Q526" i="5"/>
  <c r="O526" i="5"/>
  <c r="R526" i="5"/>
  <c r="L622" i="5"/>
  <c r="J622" i="5"/>
  <c r="M622" i="5" s="1"/>
  <c r="H545" i="5"/>
  <c r="H525" i="5"/>
  <c r="H524" i="5" s="1"/>
  <c r="H523" i="5" s="1"/>
  <c r="H522" i="5" s="1"/>
  <c r="H832" i="5"/>
  <c r="H663" i="5"/>
  <c r="H840" i="5"/>
  <c r="H921" i="5"/>
  <c r="H920" i="5" s="1"/>
  <c r="H919" i="5" s="1"/>
  <c r="H909" i="5" s="1"/>
  <c r="H1344" i="5"/>
  <c r="H1388" i="5"/>
  <c r="H1325" i="5"/>
  <c r="H1317" i="5" s="1"/>
  <c r="H1138" i="5"/>
  <c r="H1345" i="5"/>
  <c r="H532" i="5"/>
  <c r="H531" i="5" s="1"/>
  <c r="J1080" i="5"/>
  <c r="K1080" i="5"/>
  <c r="K1079" i="5" s="1"/>
  <c r="L1080" i="5"/>
  <c r="H1080" i="5"/>
  <c r="H1079" i="5" s="1"/>
  <c r="J1055" i="5"/>
  <c r="K1055" i="5"/>
  <c r="K1054" i="5" s="1"/>
  <c r="K1053" i="5" s="1"/>
  <c r="K1052" i="5" s="1"/>
  <c r="K1051" i="5" s="1"/>
  <c r="L1055" i="5"/>
  <c r="H1055" i="5"/>
  <c r="H1054" i="5" s="1"/>
  <c r="H1053" i="5" s="1"/>
  <c r="H1052" i="5" s="1"/>
  <c r="H1051" i="5" s="1"/>
  <c r="J1047" i="5"/>
  <c r="K1047" i="5"/>
  <c r="K1046" i="5" s="1"/>
  <c r="K1045" i="5" s="1"/>
  <c r="L1047" i="5"/>
  <c r="H1047" i="5"/>
  <c r="H1046" i="5" s="1"/>
  <c r="H1045" i="5" s="1"/>
  <c r="Q622" i="5" l="1"/>
  <c r="O622" i="5"/>
  <c r="H565" i="5"/>
  <c r="Q566" i="5"/>
  <c r="H580" i="5"/>
  <c r="Q581" i="5"/>
  <c r="R581" i="5"/>
  <c r="Q626" i="5"/>
  <c r="O626" i="5"/>
  <c r="H604" i="5"/>
  <c r="Q604" i="5" s="1"/>
  <c r="Q605" i="5"/>
  <c r="H600" i="5"/>
  <c r="Q600" i="5" s="1"/>
  <c r="Q601" i="5"/>
  <c r="H788" i="5"/>
  <c r="H787" i="5" s="1"/>
  <c r="H779" i="5"/>
  <c r="H778" i="5" s="1"/>
  <c r="H758" i="5"/>
  <c r="H729" i="5" s="1"/>
  <c r="H1387" i="5"/>
  <c r="H1386" i="5" s="1"/>
  <c r="H687" i="5"/>
  <c r="H629" i="5" s="1"/>
  <c r="H609" i="5"/>
  <c r="H11" i="5"/>
  <c r="H943" i="5"/>
  <c r="H932" i="5" s="1"/>
  <c r="L1054" i="5"/>
  <c r="R1055" i="5"/>
  <c r="Q1055" i="5"/>
  <c r="O1055" i="5"/>
  <c r="J1054" i="5"/>
  <c r="M1055" i="5"/>
  <c r="L1046" i="5"/>
  <c r="R1047" i="5"/>
  <c r="Q1047" i="5"/>
  <c r="O1047" i="5"/>
  <c r="J1046" i="5"/>
  <c r="M1047" i="5"/>
  <c r="L1079" i="5"/>
  <c r="R1080" i="5"/>
  <c r="Q1080" i="5"/>
  <c r="O1080" i="5"/>
  <c r="J1079" i="5"/>
  <c r="M1080" i="5"/>
  <c r="H1155" i="5"/>
  <c r="H1083" i="5"/>
  <c r="H564" i="5" l="1"/>
  <c r="Q565" i="5"/>
  <c r="R565" i="5"/>
  <c r="R580" i="5"/>
  <c r="Q580" i="5"/>
  <c r="H1082" i="5"/>
  <c r="H931" i="5"/>
  <c r="H930" i="5" s="1"/>
  <c r="R1079" i="5"/>
  <c r="Q1079" i="5"/>
  <c r="O1079" i="5"/>
  <c r="M1079" i="5"/>
  <c r="J1045" i="5"/>
  <c r="M1046" i="5"/>
  <c r="J1053" i="5"/>
  <c r="M1054" i="5"/>
  <c r="L1045" i="5"/>
  <c r="R1046" i="5"/>
  <c r="Q1046" i="5"/>
  <c r="O1046" i="5"/>
  <c r="L1053" i="5"/>
  <c r="R1054" i="5"/>
  <c r="Q1054" i="5"/>
  <c r="O1054" i="5"/>
  <c r="H1077" i="5"/>
  <c r="H1076" i="5" s="1"/>
  <c r="H1074" i="5"/>
  <c r="H1073" i="5" s="1"/>
  <c r="H1070" i="5"/>
  <c r="H1069" i="5" s="1"/>
  <c r="H1068" i="5" s="1"/>
  <c r="H1066" i="5"/>
  <c r="H1065" i="5" s="1"/>
  <c r="H1064" i="5" s="1"/>
  <c r="H1060" i="5"/>
  <c r="H1059" i="5" s="1"/>
  <c r="H1042" i="5"/>
  <c r="H1041" i="5" s="1"/>
  <c r="H1038" i="5"/>
  <c r="H1037" i="5" s="1"/>
  <c r="H1033" i="5"/>
  <c r="H1032" i="5" s="1"/>
  <c r="H1029" i="5"/>
  <c r="H1028" i="5" s="1"/>
  <c r="Q564" i="5" l="1"/>
  <c r="R564" i="5"/>
  <c r="H563" i="5"/>
  <c r="H578" i="5"/>
  <c r="L1052" i="5"/>
  <c r="R1053" i="5"/>
  <c r="Q1053" i="5"/>
  <c r="O1053" i="5"/>
  <c r="J1052" i="5"/>
  <c r="M1053" i="5"/>
  <c r="R1045" i="5"/>
  <c r="Q1045" i="5"/>
  <c r="O1045" i="5"/>
  <c r="M1045" i="5"/>
  <c r="H1031" i="5"/>
  <c r="H1072" i="5"/>
  <c r="H1063" i="5"/>
  <c r="H1058" i="5"/>
  <c r="H1027" i="5"/>
  <c r="M974" i="5"/>
  <c r="O974" i="5"/>
  <c r="Q974" i="5"/>
  <c r="M975" i="5"/>
  <c r="O975" i="5"/>
  <c r="Q975" i="5"/>
  <c r="J973" i="5"/>
  <c r="K973" i="5"/>
  <c r="K972" i="5" s="1"/>
  <c r="L973" i="5"/>
  <c r="H973" i="5"/>
  <c r="H972" i="5" s="1"/>
  <c r="H969" i="5"/>
  <c r="H968" i="5" s="1"/>
  <c r="H967" i="5" s="1"/>
  <c r="H979" i="5"/>
  <c r="H978" i="5" s="1"/>
  <c r="H984" i="5"/>
  <c r="H983" i="5" s="1"/>
  <c r="H988" i="5"/>
  <c r="H987" i="5" s="1"/>
  <c r="H562" i="5" l="1"/>
  <c r="Q563" i="5"/>
  <c r="R563" i="5"/>
  <c r="Q973" i="5"/>
  <c r="O973" i="5"/>
  <c r="R973" i="5"/>
  <c r="J972" i="5"/>
  <c r="M973" i="5"/>
  <c r="J1051" i="5"/>
  <c r="M1052" i="5"/>
  <c r="L1051" i="5"/>
  <c r="R1052" i="5"/>
  <c r="Q1052" i="5"/>
  <c r="O1052" i="5"/>
  <c r="H977" i="5"/>
  <c r="H966" i="5" s="1"/>
  <c r="H965" i="5" s="1"/>
  <c r="H964" i="5" s="1"/>
  <c r="L972" i="5"/>
  <c r="H1026" i="5"/>
  <c r="H1062" i="5"/>
  <c r="H1057" i="5"/>
  <c r="H10" i="5" l="1"/>
  <c r="Q972" i="5"/>
  <c r="O972" i="5"/>
  <c r="R972" i="5"/>
  <c r="M972" i="5"/>
  <c r="M1051" i="5"/>
  <c r="R1051" i="5"/>
  <c r="Q1051" i="5"/>
  <c r="O1051" i="5"/>
  <c r="H1025" i="5"/>
  <c r="H1024" i="5" s="1"/>
  <c r="J693" i="5"/>
  <c r="K693" i="5"/>
  <c r="L693" i="5"/>
  <c r="M693" i="5" l="1"/>
  <c r="N693" i="5"/>
  <c r="Q693" i="5"/>
  <c r="R693" i="5"/>
  <c r="P693" i="5"/>
  <c r="O693" i="5"/>
  <c r="I525" i="5"/>
  <c r="I524" i="5" s="1"/>
  <c r="I523" i="5" s="1"/>
  <c r="I522" i="5" s="1"/>
  <c r="I11" i="5" s="1"/>
  <c r="I10" i="5" s="1"/>
  <c r="L1405" i="5"/>
  <c r="L1404" i="5" s="1"/>
  <c r="L1403" i="5" s="1"/>
  <c r="K1405" i="5"/>
  <c r="K1404" i="5" s="1"/>
  <c r="K1403" i="5" s="1"/>
  <c r="K1395" i="5" s="1"/>
  <c r="L1393" i="5"/>
  <c r="L1392" i="5" s="1"/>
  <c r="K1393" i="5"/>
  <c r="K1392" i="5" s="1"/>
  <c r="L1390" i="5"/>
  <c r="K1390" i="5"/>
  <c r="K1389" i="5" s="1"/>
  <c r="L1389" i="5"/>
  <c r="L1384" i="5"/>
  <c r="L1383" i="5" s="1"/>
  <c r="L1382" i="5" s="1"/>
  <c r="K1384" i="5"/>
  <c r="K1383" i="5"/>
  <c r="K1382" i="5" s="1"/>
  <c r="L1380" i="5"/>
  <c r="L1379" i="5" s="1"/>
  <c r="L1378" i="5" s="1"/>
  <c r="L1377" i="5" s="1"/>
  <c r="K1380" i="5"/>
  <c r="K1379" i="5" s="1"/>
  <c r="K1378" i="5" s="1"/>
  <c r="K1377" i="5" s="1"/>
  <c r="K1369" i="5" s="1"/>
  <c r="L1355" i="5"/>
  <c r="L1354" i="5" s="1"/>
  <c r="K1355" i="5"/>
  <c r="K1354" i="5" s="1"/>
  <c r="L1351" i="5"/>
  <c r="L1350" i="5" s="1"/>
  <c r="K1351" i="5"/>
  <c r="K1350" i="5" s="1"/>
  <c r="L1346" i="5"/>
  <c r="K1346" i="5"/>
  <c r="K1345" i="5" s="1"/>
  <c r="L1345" i="5"/>
  <c r="L1336" i="5"/>
  <c r="L1335" i="5" s="1"/>
  <c r="K1336" i="5"/>
  <c r="K1335" i="5"/>
  <c r="L1332" i="5"/>
  <c r="L1331" i="5" s="1"/>
  <c r="K1332" i="5"/>
  <c r="K1331" i="5" s="1"/>
  <c r="L1327" i="5"/>
  <c r="L1326" i="5" s="1"/>
  <c r="K1327" i="5"/>
  <c r="K1326" i="5" s="1"/>
  <c r="L1323" i="5"/>
  <c r="L1322" i="5" s="1"/>
  <c r="L1321" i="5" s="1"/>
  <c r="K1323" i="5"/>
  <c r="K1322" i="5" s="1"/>
  <c r="K1321" i="5" s="1"/>
  <c r="L1319" i="5"/>
  <c r="L1318" i="5" s="1"/>
  <c r="K1319" i="5"/>
  <c r="K1318" i="5" s="1"/>
  <c r="L1314" i="5"/>
  <c r="L1313" i="5" s="1"/>
  <c r="L1312" i="5" s="1"/>
  <c r="K1314" i="5"/>
  <c r="K1313" i="5" s="1"/>
  <c r="K1312" i="5" s="1"/>
  <c r="L1310" i="5"/>
  <c r="L1309" i="5" s="1"/>
  <c r="L1308" i="5" s="1"/>
  <c r="K1310" i="5"/>
  <c r="K1309" i="5" s="1"/>
  <c r="K1308" i="5" s="1"/>
  <c r="L1304" i="5"/>
  <c r="K1304" i="5"/>
  <c r="L1302" i="5"/>
  <c r="L1301" i="5" s="1"/>
  <c r="L1300" i="5" s="1"/>
  <c r="K1302" i="5"/>
  <c r="K1301" i="5" s="1"/>
  <c r="K1300" i="5" s="1"/>
  <c r="L1297" i="5"/>
  <c r="L1296" i="5" s="1"/>
  <c r="L1295" i="5" s="1"/>
  <c r="L1294" i="5" s="1"/>
  <c r="K1297" i="5"/>
  <c r="K1296" i="5" s="1"/>
  <c r="K1295" i="5" s="1"/>
  <c r="K1294" i="5" s="1"/>
  <c r="L1292" i="5"/>
  <c r="L1291" i="5" s="1"/>
  <c r="L1290" i="5" s="1"/>
  <c r="K1292" i="5"/>
  <c r="K1291" i="5" s="1"/>
  <c r="K1290" i="5" s="1"/>
  <c r="L1288" i="5"/>
  <c r="L1287" i="5" s="1"/>
  <c r="L1286" i="5" s="1"/>
  <c r="K1288" i="5"/>
  <c r="K1287" i="5" s="1"/>
  <c r="K1286" i="5" s="1"/>
  <c r="L1284" i="5"/>
  <c r="L1283" i="5" s="1"/>
  <c r="L1282" i="5" s="1"/>
  <c r="K1284" i="5"/>
  <c r="K1283" i="5" s="1"/>
  <c r="K1282" i="5" s="1"/>
  <c r="L1280" i="5"/>
  <c r="L1279" i="5" s="1"/>
  <c r="L1278" i="5" s="1"/>
  <c r="K1280" i="5"/>
  <c r="K1279" i="5" s="1"/>
  <c r="K1278" i="5" s="1"/>
  <c r="L1275" i="5"/>
  <c r="L1274" i="5" s="1"/>
  <c r="L1273" i="5" s="1"/>
  <c r="K1275" i="5"/>
  <c r="K1274" i="5" s="1"/>
  <c r="K1273" i="5" s="1"/>
  <c r="L1271" i="5"/>
  <c r="L1270" i="5" s="1"/>
  <c r="L1269" i="5" s="1"/>
  <c r="K1271" i="5"/>
  <c r="K1270" i="5" s="1"/>
  <c r="K1269" i="5" s="1"/>
  <c r="L1266" i="5"/>
  <c r="L1265" i="5" s="1"/>
  <c r="L1264" i="5" s="1"/>
  <c r="K1266" i="5"/>
  <c r="K1265" i="5" s="1"/>
  <c r="K1264" i="5" s="1"/>
  <c r="L1262" i="5"/>
  <c r="L1261" i="5" s="1"/>
  <c r="L1260" i="5" s="1"/>
  <c r="K1262" i="5"/>
  <c r="K1261" i="5" s="1"/>
  <c r="K1260" i="5" s="1"/>
  <c r="L1257" i="5"/>
  <c r="L1256" i="5" s="1"/>
  <c r="L1255" i="5" s="1"/>
  <c r="K1257" i="5"/>
  <c r="K1256" i="5" s="1"/>
  <c r="K1255" i="5" s="1"/>
  <c r="L1253" i="5"/>
  <c r="L1252" i="5" s="1"/>
  <c r="L1251" i="5" s="1"/>
  <c r="K1253" i="5"/>
  <c r="K1252" i="5" s="1"/>
  <c r="K1251" i="5" s="1"/>
  <c r="L1249" i="5"/>
  <c r="L1248" i="5" s="1"/>
  <c r="L1247" i="5" s="1"/>
  <c r="K1249" i="5"/>
  <c r="K1248" i="5" s="1"/>
  <c r="K1247" i="5" s="1"/>
  <c r="L1245" i="5"/>
  <c r="L1244" i="5" s="1"/>
  <c r="L1243" i="5" s="1"/>
  <c r="K1245" i="5"/>
  <c r="K1244" i="5" s="1"/>
  <c r="K1243" i="5" s="1"/>
  <c r="L1240" i="5"/>
  <c r="L1239" i="5" s="1"/>
  <c r="L1238" i="5" s="1"/>
  <c r="K1240" i="5"/>
  <c r="K1239" i="5" s="1"/>
  <c r="K1238" i="5" s="1"/>
  <c r="L1236" i="5"/>
  <c r="L1235" i="5" s="1"/>
  <c r="L1234" i="5" s="1"/>
  <c r="K1236" i="5"/>
  <c r="K1235" i="5" s="1"/>
  <c r="K1234" i="5" s="1"/>
  <c r="L1231" i="5"/>
  <c r="L1230" i="5" s="1"/>
  <c r="L1229" i="5" s="1"/>
  <c r="K1231" i="5"/>
  <c r="K1230" i="5" s="1"/>
  <c r="K1229" i="5" s="1"/>
  <c r="L1153" i="5"/>
  <c r="L1152" i="5" s="1"/>
  <c r="L1151" i="5" s="1"/>
  <c r="K1153" i="5"/>
  <c r="K1152" i="5" s="1"/>
  <c r="K1151" i="5" s="1"/>
  <c r="L1149" i="5"/>
  <c r="L1148" i="5" s="1"/>
  <c r="L1147" i="5" s="1"/>
  <c r="K1149" i="5"/>
  <c r="K1148" i="5" s="1"/>
  <c r="K1147" i="5" s="1"/>
  <c r="L1145" i="5"/>
  <c r="L1144" i="5" s="1"/>
  <c r="L1143" i="5" s="1"/>
  <c r="K1145" i="5"/>
  <c r="K1144" i="5" s="1"/>
  <c r="K1143" i="5" s="1"/>
  <c r="L1141" i="5"/>
  <c r="L1140" i="5" s="1"/>
  <c r="L1139" i="5" s="1"/>
  <c r="K1141" i="5"/>
  <c r="K1140" i="5" s="1"/>
  <c r="K1139" i="5" s="1"/>
  <c r="L1134" i="5"/>
  <c r="L1133" i="5" s="1"/>
  <c r="K1134" i="5"/>
  <c r="K1133" i="5" s="1"/>
  <c r="L1131" i="5"/>
  <c r="L1130" i="5" s="1"/>
  <c r="L1129" i="5" s="1"/>
  <c r="K1131" i="5"/>
  <c r="K1130" i="5" s="1"/>
  <c r="K1129" i="5" s="1"/>
  <c r="L1127" i="5"/>
  <c r="L1126" i="5" s="1"/>
  <c r="L1125" i="5" s="1"/>
  <c r="K1127" i="5"/>
  <c r="K1126" i="5" s="1"/>
  <c r="K1125" i="5" s="1"/>
  <c r="L1122" i="5"/>
  <c r="L1121" i="5" s="1"/>
  <c r="L1120" i="5" s="1"/>
  <c r="K1122" i="5"/>
  <c r="K1121" i="5" s="1"/>
  <c r="K1120" i="5" s="1"/>
  <c r="L1118" i="5"/>
  <c r="L1117" i="5" s="1"/>
  <c r="L1116" i="5" s="1"/>
  <c r="K1118" i="5"/>
  <c r="K1117" i="5" s="1"/>
  <c r="K1116" i="5" s="1"/>
  <c r="L1113" i="5"/>
  <c r="L1112" i="5" s="1"/>
  <c r="L1111" i="5" s="1"/>
  <c r="K1113" i="5"/>
  <c r="K1112" i="5" s="1"/>
  <c r="K1111" i="5" s="1"/>
  <c r="L1077" i="5"/>
  <c r="L1076" i="5" s="1"/>
  <c r="K1077" i="5"/>
  <c r="K1076" i="5" s="1"/>
  <c r="L1074" i="5"/>
  <c r="L1073" i="5" s="1"/>
  <c r="K1074" i="5"/>
  <c r="K1073" i="5" s="1"/>
  <c r="L1070" i="5"/>
  <c r="L1069" i="5" s="1"/>
  <c r="L1068" i="5" s="1"/>
  <c r="K1070" i="5"/>
  <c r="K1069" i="5" s="1"/>
  <c r="K1068" i="5" s="1"/>
  <c r="L1066" i="5"/>
  <c r="L1065" i="5" s="1"/>
  <c r="L1064" i="5" s="1"/>
  <c r="K1066" i="5"/>
  <c r="K1065" i="5" s="1"/>
  <c r="K1064" i="5" s="1"/>
  <c r="L1060" i="5"/>
  <c r="L1059" i="5" s="1"/>
  <c r="L1058" i="5" s="1"/>
  <c r="L1057" i="5" s="1"/>
  <c r="K1060" i="5"/>
  <c r="K1059" i="5" s="1"/>
  <c r="K1058" i="5" s="1"/>
  <c r="K1057" i="5" s="1"/>
  <c r="L1042" i="5"/>
  <c r="L1041" i="5" s="1"/>
  <c r="K1042" i="5"/>
  <c r="K1041" i="5" s="1"/>
  <c r="L1038" i="5"/>
  <c r="L1037" i="5" s="1"/>
  <c r="K1038" i="5"/>
  <c r="K1037" i="5" s="1"/>
  <c r="L1033" i="5"/>
  <c r="L1032" i="5" s="1"/>
  <c r="K1033" i="5"/>
  <c r="K1032" i="5" s="1"/>
  <c r="L1029" i="5"/>
  <c r="L1028" i="5" s="1"/>
  <c r="L1027" i="5" s="1"/>
  <c r="K1029" i="5"/>
  <c r="K1028" i="5" s="1"/>
  <c r="K1027" i="5" s="1"/>
  <c r="L1015" i="5"/>
  <c r="L1014" i="5" s="1"/>
  <c r="K1015" i="5"/>
  <c r="K1014" i="5" s="1"/>
  <c r="L1011" i="5"/>
  <c r="L1010" i="5" s="1"/>
  <c r="K1011" i="5"/>
  <c r="K1010" i="5" s="1"/>
  <c r="L1006" i="5"/>
  <c r="L1005" i="5" s="1"/>
  <c r="K1006" i="5"/>
  <c r="K1005" i="5" s="1"/>
  <c r="L1002" i="5"/>
  <c r="L1001" i="5" s="1"/>
  <c r="L1000" i="5" s="1"/>
  <c r="K1002" i="5"/>
  <c r="K1001" i="5" s="1"/>
  <c r="K1000" i="5" s="1"/>
  <c r="L998" i="5"/>
  <c r="L997" i="5" s="1"/>
  <c r="K998" i="5"/>
  <c r="K997" i="5" s="1"/>
  <c r="L995" i="5"/>
  <c r="L994" i="5" s="1"/>
  <c r="K995" i="5"/>
  <c r="K994" i="5" s="1"/>
  <c r="L988" i="5"/>
  <c r="L987" i="5" s="1"/>
  <c r="K988" i="5"/>
  <c r="K987" i="5" s="1"/>
  <c r="L984" i="5"/>
  <c r="L983" i="5" s="1"/>
  <c r="K984" i="5"/>
  <c r="K983" i="5" s="1"/>
  <c r="L979" i="5"/>
  <c r="L978" i="5" s="1"/>
  <c r="K979" i="5"/>
  <c r="K978" i="5" s="1"/>
  <c r="L969" i="5"/>
  <c r="L968" i="5" s="1"/>
  <c r="L967" i="5" s="1"/>
  <c r="K969" i="5"/>
  <c r="K968" i="5" s="1"/>
  <c r="K967" i="5" s="1"/>
  <c r="L961" i="5"/>
  <c r="L960" i="5" s="1"/>
  <c r="K961" i="5"/>
  <c r="K960" i="5" s="1"/>
  <c r="L957" i="5"/>
  <c r="L956" i="5" s="1"/>
  <c r="K957" i="5"/>
  <c r="K956" i="5" s="1"/>
  <c r="L951" i="5"/>
  <c r="L950" i="5" s="1"/>
  <c r="K951" i="5"/>
  <c r="K950" i="5" s="1"/>
  <c r="L935" i="5"/>
  <c r="L934" i="5" s="1"/>
  <c r="L933" i="5" s="1"/>
  <c r="K935" i="5"/>
  <c r="K934" i="5" s="1"/>
  <c r="K933" i="5" s="1"/>
  <c r="L928" i="5"/>
  <c r="L927" i="5" s="1"/>
  <c r="K928" i="5"/>
  <c r="K927" i="5" s="1"/>
  <c r="K926" i="5" s="1"/>
  <c r="L924" i="5"/>
  <c r="K924" i="5"/>
  <c r="L922" i="5"/>
  <c r="K922" i="5"/>
  <c r="K921" i="5" s="1"/>
  <c r="K920" i="5" s="1"/>
  <c r="L917" i="5"/>
  <c r="L916" i="5" s="1"/>
  <c r="K917" i="5"/>
  <c r="K916" i="5" s="1"/>
  <c r="K915" i="5" s="1"/>
  <c r="L913" i="5"/>
  <c r="K913" i="5"/>
  <c r="K912" i="5" s="1"/>
  <c r="K911" i="5" s="1"/>
  <c r="L877" i="5"/>
  <c r="K877" i="5"/>
  <c r="K876" i="5" s="1"/>
  <c r="L873" i="5"/>
  <c r="K873" i="5"/>
  <c r="K872" i="5" s="1"/>
  <c r="L868" i="5"/>
  <c r="K868" i="5"/>
  <c r="K867" i="5" s="1"/>
  <c r="L863" i="5"/>
  <c r="L862" i="5" s="1"/>
  <c r="K863" i="5"/>
  <c r="K862" i="5" s="1"/>
  <c r="L859" i="5"/>
  <c r="L858" i="5" s="1"/>
  <c r="K859" i="5"/>
  <c r="K858" i="5" s="1"/>
  <c r="L854" i="5"/>
  <c r="L853" i="5" s="1"/>
  <c r="K854" i="5"/>
  <c r="K853" i="5" s="1"/>
  <c r="L850" i="5"/>
  <c r="K850" i="5"/>
  <c r="K849" i="5" s="1"/>
  <c r="K848" i="5" s="1"/>
  <c r="L846" i="5"/>
  <c r="L845" i="5" s="1"/>
  <c r="K846" i="5"/>
  <c r="K845" i="5" s="1"/>
  <c r="L842" i="5"/>
  <c r="L841" i="5" s="1"/>
  <c r="K842" i="5"/>
  <c r="K841" i="5" s="1"/>
  <c r="L838" i="5"/>
  <c r="K838" i="5"/>
  <c r="K837" i="5" s="1"/>
  <c r="L834" i="5"/>
  <c r="K834" i="5"/>
  <c r="K833" i="5" s="1"/>
  <c r="L830" i="5"/>
  <c r="L829" i="5" s="1"/>
  <c r="K830" i="5"/>
  <c r="K829" i="5" s="1"/>
  <c r="K820" i="5" s="1"/>
  <c r="L807" i="5"/>
  <c r="K807" i="5"/>
  <c r="K804" i="5" s="1"/>
  <c r="L799" i="5"/>
  <c r="K799" i="5"/>
  <c r="K798" i="5" s="1"/>
  <c r="L794" i="5"/>
  <c r="K794" i="5"/>
  <c r="K793" i="5" s="1"/>
  <c r="L790" i="5"/>
  <c r="L789" i="5" s="1"/>
  <c r="L788" i="5" s="1"/>
  <c r="K790" i="5"/>
  <c r="K789" i="5" s="1"/>
  <c r="K788" i="5" s="1"/>
  <c r="L785" i="5"/>
  <c r="K785" i="5"/>
  <c r="K784" i="5" s="1"/>
  <c r="K783" i="5" s="1"/>
  <c r="L781" i="5"/>
  <c r="L780" i="5" s="1"/>
  <c r="K781" i="5"/>
  <c r="K780" i="5" s="1"/>
  <c r="K779" i="5" s="1"/>
  <c r="K778" i="5" s="1"/>
  <c r="L776" i="5"/>
  <c r="L775" i="5" s="1"/>
  <c r="K776" i="5"/>
  <c r="K775" i="5" s="1"/>
  <c r="K774" i="5" s="1"/>
  <c r="L772" i="5"/>
  <c r="L771" i="5" s="1"/>
  <c r="K772" i="5"/>
  <c r="K771" i="5" s="1"/>
  <c r="K770" i="5" s="1"/>
  <c r="L768" i="5"/>
  <c r="L767" i="5" s="1"/>
  <c r="K768" i="5"/>
  <c r="K767" i="5" s="1"/>
  <c r="K766" i="5" s="1"/>
  <c r="L764" i="5"/>
  <c r="L763" i="5" s="1"/>
  <c r="K764" i="5"/>
  <c r="K763" i="5" s="1"/>
  <c r="K762" i="5" s="1"/>
  <c r="L760" i="5"/>
  <c r="L759" i="5" s="1"/>
  <c r="K760" i="5"/>
  <c r="K759" i="5" s="1"/>
  <c r="K758" i="5" s="1"/>
  <c r="L755" i="5"/>
  <c r="L754" i="5" s="1"/>
  <c r="K755" i="5"/>
  <c r="K754" i="5" s="1"/>
  <c r="L752" i="5"/>
  <c r="L751" i="5" s="1"/>
  <c r="L750" i="5" s="1"/>
  <c r="K752" i="5"/>
  <c r="K751" i="5" s="1"/>
  <c r="K750" i="5" s="1"/>
  <c r="L732" i="5"/>
  <c r="K732" i="5"/>
  <c r="K731" i="5" s="1"/>
  <c r="K730" i="5" s="1"/>
  <c r="L727" i="5"/>
  <c r="L726" i="5" s="1"/>
  <c r="K727" i="5"/>
  <c r="K726" i="5" s="1"/>
  <c r="L724" i="5"/>
  <c r="L723" i="5" s="1"/>
  <c r="K724" i="5"/>
  <c r="K723" i="5" s="1"/>
  <c r="L720" i="5"/>
  <c r="L719" i="5" s="1"/>
  <c r="L718" i="5" s="1"/>
  <c r="K720" i="5"/>
  <c r="K719" i="5" s="1"/>
  <c r="K718" i="5" s="1"/>
  <c r="L716" i="5"/>
  <c r="K716" i="5"/>
  <c r="K715" i="5" s="1"/>
  <c r="L713" i="5"/>
  <c r="L712" i="5" s="1"/>
  <c r="K713" i="5"/>
  <c r="K712" i="5" s="1"/>
  <c r="K711" i="5" s="1"/>
  <c r="L709" i="5"/>
  <c r="L708" i="5" s="1"/>
  <c r="L707" i="5" s="1"/>
  <c r="K709" i="5"/>
  <c r="K708" i="5" s="1"/>
  <c r="K707" i="5" s="1"/>
  <c r="L705" i="5"/>
  <c r="K705" i="5"/>
  <c r="K704" i="5" s="1"/>
  <c r="K703" i="5" s="1"/>
  <c r="L701" i="5"/>
  <c r="L700" i="5" s="1"/>
  <c r="K701" i="5"/>
  <c r="K700" i="5" s="1"/>
  <c r="K699" i="5" s="1"/>
  <c r="L697" i="5"/>
  <c r="L696" i="5" s="1"/>
  <c r="K697" i="5"/>
  <c r="K696" i="5" s="1"/>
  <c r="K695" i="5" s="1"/>
  <c r="L692" i="5"/>
  <c r="L691" i="5" s="1"/>
  <c r="K692" i="5"/>
  <c r="K691" i="5" s="1"/>
  <c r="L689" i="5"/>
  <c r="L688" i="5" s="1"/>
  <c r="L687" i="5" s="1"/>
  <c r="K689" i="5"/>
  <c r="K688" i="5" s="1"/>
  <c r="K687" i="5" s="1"/>
  <c r="L685" i="5"/>
  <c r="K685" i="5"/>
  <c r="K684" i="5" s="1"/>
  <c r="K683" i="5" s="1"/>
  <c r="L681" i="5"/>
  <c r="L680" i="5" s="1"/>
  <c r="K681" i="5"/>
  <c r="K680" i="5" s="1"/>
  <c r="K679" i="5" s="1"/>
  <c r="L674" i="5"/>
  <c r="K674" i="5"/>
  <c r="L672" i="5"/>
  <c r="K672" i="5"/>
  <c r="K671" i="5" s="1"/>
  <c r="K670" i="5" s="1"/>
  <c r="L668" i="5"/>
  <c r="K668" i="5"/>
  <c r="K667" i="5" s="1"/>
  <c r="L665" i="5"/>
  <c r="L664" i="5" s="1"/>
  <c r="K665" i="5"/>
  <c r="K664" i="5" s="1"/>
  <c r="L661" i="5"/>
  <c r="K661" i="5"/>
  <c r="K660" i="5" s="1"/>
  <c r="K659" i="5" s="1"/>
  <c r="L656" i="5"/>
  <c r="L655" i="5" s="1"/>
  <c r="K656" i="5"/>
  <c r="K655" i="5" s="1"/>
  <c r="K654" i="5" s="1"/>
  <c r="L652" i="5"/>
  <c r="L651" i="5" s="1"/>
  <c r="K652" i="5"/>
  <c r="K651" i="5" s="1"/>
  <c r="K650" i="5" s="1"/>
  <c r="L632" i="5"/>
  <c r="K632" i="5"/>
  <c r="K631" i="5" s="1"/>
  <c r="K630" i="5" s="1"/>
  <c r="L625" i="5"/>
  <c r="K625" i="5"/>
  <c r="L621" i="5"/>
  <c r="K621" i="5"/>
  <c r="L618" i="5"/>
  <c r="L617" i="5" s="1"/>
  <c r="K618" i="5"/>
  <c r="K617" i="5" s="1"/>
  <c r="L614" i="5"/>
  <c r="L613" i="5" s="1"/>
  <c r="K614" i="5"/>
  <c r="K613" i="5" s="1"/>
  <c r="L611" i="5"/>
  <c r="L610" i="5" s="1"/>
  <c r="K611" i="5"/>
  <c r="K610" i="5" s="1"/>
  <c r="K609" i="5" s="1"/>
  <c r="L558" i="5"/>
  <c r="L557" i="5" s="1"/>
  <c r="L556" i="5" s="1"/>
  <c r="L555" i="5" s="1"/>
  <c r="K558" i="5"/>
  <c r="K557" i="5" s="1"/>
  <c r="K556" i="5" s="1"/>
  <c r="K555" i="5" s="1"/>
  <c r="L553" i="5"/>
  <c r="L552" i="5" s="1"/>
  <c r="L551" i="5" s="1"/>
  <c r="K553" i="5"/>
  <c r="K552" i="5" s="1"/>
  <c r="K551" i="5" s="1"/>
  <c r="L549" i="5"/>
  <c r="L548" i="5" s="1"/>
  <c r="L547" i="5" s="1"/>
  <c r="L546" i="5" s="1"/>
  <c r="L545" i="5" s="1"/>
  <c r="K549" i="5"/>
  <c r="K548" i="5" s="1"/>
  <c r="K547" i="5" s="1"/>
  <c r="K546" i="5" s="1"/>
  <c r="K545" i="5" s="1"/>
  <c r="L543" i="5"/>
  <c r="K543" i="5"/>
  <c r="K542" i="5" s="1"/>
  <c r="K541" i="5" s="1"/>
  <c r="L539" i="5"/>
  <c r="L538" i="5" s="1"/>
  <c r="L537" i="5" s="1"/>
  <c r="K539" i="5"/>
  <c r="K538" i="5" s="1"/>
  <c r="K537" i="5" s="1"/>
  <c r="L535" i="5"/>
  <c r="L534" i="5" s="1"/>
  <c r="L533" i="5" s="1"/>
  <c r="K535" i="5"/>
  <c r="K534" i="5" s="1"/>
  <c r="K533" i="5" s="1"/>
  <c r="J1405" i="5"/>
  <c r="J1393" i="5"/>
  <c r="J1390" i="5"/>
  <c r="J1384" i="5"/>
  <c r="M1384" i="5" s="1"/>
  <c r="J1380" i="5"/>
  <c r="J1355" i="5"/>
  <c r="J1351" i="5"/>
  <c r="J1346" i="5"/>
  <c r="J1336" i="5"/>
  <c r="J1332" i="5"/>
  <c r="J1327" i="5"/>
  <c r="J1323" i="5"/>
  <c r="J1319" i="5"/>
  <c r="J1314" i="5"/>
  <c r="J1310" i="5"/>
  <c r="J1302" i="5"/>
  <c r="J1292" i="5"/>
  <c r="J1288" i="5"/>
  <c r="J1284" i="5"/>
  <c r="M1284" i="5" s="1"/>
  <c r="J1280" i="5"/>
  <c r="M1280" i="5" s="1"/>
  <c r="J1275" i="5"/>
  <c r="J1271" i="5"/>
  <c r="J1266" i="5"/>
  <c r="J1262" i="5"/>
  <c r="J1257" i="5"/>
  <c r="J1253" i="5"/>
  <c r="M1253" i="5" s="1"/>
  <c r="J1249" i="5"/>
  <c r="M1249" i="5" s="1"/>
  <c r="J1245" i="5"/>
  <c r="J1240" i="5"/>
  <c r="J1236" i="5"/>
  <c r="J1231" i="5"/>
  <c r="M1231" i="5" s="1"/>
  <c r="J1153" i="5"/>
  <c r="J1149" i="5"/>
  <c r="J1145" i="5"/>
  <c r="J1141" i="5"/>
  <c r="J1131" i="5"/>
  <c r="J1127" i="5"/>
  <c r="J1122" i="5"/>
  <c r="J1118" i="5"/>
  <c r="J1113" i="5"/>
  <c r="J1077" i="5"/>
  <c r="J1074" i="5"/>
  <c r="J1070" i="5"/>
  <c r="J1066" i="5"/>
  <c r="J1060" i="5"/>
  <c r="J1042" i="5"/>
  <c r="J1038" i="5"/>
  <c r="J1033" i="5"/>
  <c r="J1029" i="5"/>
  <c r="J1015" i="5"/>
  <c r="J1011" i="5"/>
  <c r="J1006" i="5"/>
  <c r="J1002" i="5"/>
  <c r="J998" i="5"/>
  <c r="J995" i="5"/>
  <c r="J988" i="5"/>
  <c r="J984" i="5"/>
  <c r="J979" i="5"/>
  <c r="J969" i="5"/>
  <c r="J961" i="5"/>
  <c r="J957" i="5"/>
  <c r="J951" i="5"/>
  <c r="J935" i="5"/>
  <c r="J928" i="5"/>
  <c r="J924" i="5"/>
  <c r="J922" i="5"/>
  <c r="J917" i="5"/>
  <c r="J913" i="5"/>
  <c r="J877" i="5"/>
  <c r="J873" i="5"/>
  <c r="J868" i="5"/>
  <c r="J863" i="5"/>
  <c r="J859" i="5"/>
  <c r="J854" i="5"/>
  <c r="J850" i="5"/>
  <c r="J846" i="5"/>
  <c r="J842" i="5"/>
  <c r="J838" i="5"/>
  <c r="J834" i="5"/>
  <c r="J830" i="5"/>
  <c r="J807" i="5"/>
  <c r="J799" i="5"/>
  <c r="J794" i="5"/>
  <c r="J790" i="5"/>
  <c r="J785" i="5"/>
  <c r="J781" i="5"/>
  <c r="J776" i="5"/>
  <c r="M776" i="5" s="1"/>
  <c r="J772" i="5"/>
  <c r="M772" i="5" s="1"/>
  <c r="J768" i="5"/>
  <c r="M768" i="5" s="1"/>
  <c r="J764" i="5"/>
  <c r="M764" i="5" s="1"/>
  <c r="J760" i="5"/>
  <c r="J755" i="5"/>
  <c r="J752" i="5"/>
  <c r="J732" i="5"/>
  <c r="J727" i="5"/>
  <c r="J724" i="5"/>
  <c r="M724" i="5" s="1"/>
  <c r="J716" i="5"/>
  <c r="M716" i="5" s="1"/>
  <c r="J713" i="5"/>
  <c r="M713" i="5" s="1"/>
  <c r="J709" i="5"/>
  <c r="M709" i="5" s="1"/>
  <c r="J705" i="5"/>
  <c r="M705" i="5" s="1"/>
  <c r="J701" i="5"/>
  <c r="M701" i="5" s="1"/>
  <c r="J697" i="5"/>
  <c r="M697" i="5" s="1"/>
  <c r="J692" i="5"/>
  <c r="J689" i="5"/>
  <c r="J685" i="5"/>
  <c r="J681" i="5"/>
  <c r="J672" i="5"/>
  <c r="J668" i="5"/>
  <c r="J665" i="5"/>
  <c r="J661" i="5"/>
  <c r="J656" i="5"/>
  <c r="J632" i="5"/>
  <c r="J652" i="5"/>
  <c r="J625" i="5"/>
  <c r="M625" i="5" s="1"/>
  <c r="J621" i="5"/>
  <c r="M621" i="5" s="1"/>
  <c r="J618" i="5"/>
  <c r="M618" i="5" s="1"/>
  <c r="J614" i="5"/>
  <c r="M614" i="5" s="1"/>
  <c r="J611" i="5"/>
  <c r="J720" i="5"/>
  <c r="M720" i="5" s="1"/>
  <c r="J558" i="5"/>
  <c r="J553" i="5"/>
  <c r="J549" i="5"/>
  <c r="J543" i="5"/>
  <c r="J539" i="5"/>
  <c r="J535" i="5"/>
  <c r="K949" i="5" l="1"/>
  <c r="K943" i="5" s="1"/>
  <c r="L977" i="5"/>
  <c r="L921" i="5"/>
  <c r="P921" i="5" s="1"/>
  <c r="L949" i="5"/>
  <c r="L943" i="5" s="1"/>
  <c r="L932" i="5" s="1"/>
  <c r="L931" i="5" s="1"/>
  <c r="L930" i="5" s="1"/>
  <c r="R930" i="5" s="1"/>
  <c r="K1072" i="5"/>
  <c r="K832" i="5"/>
  <c r="K840" i="5"/>
  <c r="K977" i="5"/>
  <c r="P977" i="5" s="1"/>
  <c r="K1004" i="5"/>
  <c r="K993" i="5"/>
  <c r="K852" i="5"/>
  <c r="K1325" i="5"/>
  <c r="L1344" i="5"/>
  <c r="L1388" i="5"/>
  <c r="K722" i="5"/>
  <c r="K910" i="5"/>
  <c r="K1084" i="5"/>
  <c r="K1138" i="5"/>
  <c r="K1344" i="5"/>
  <c r="K1388" i="5"/>
  <c r="K1387" i="5" s="1"/>
  <c r="K1386" i="5" s="1"/>
  <c r="L993" i="5"/>
  <c r="R993" i="5" s="1"/>
  <c r="L1004" i="5"/>
  <c r="Q1004" i="5" s="1"/>
  <c r="L1138" i="5"/>
  <c r="Q1138" i="5" s="1"/>
  <c r="Q696" i="5"/>
  <c r="O696" i="5"/>
  <c r="L695" i="5"/>
  <c r="L770" i="5"/>
  <c r="O771" i="5"/>
  <c r="Q771" i="5"/>
  <c r="K579" i="5"/>
  <c r="Q707" i="5"/>
  <c r="O707" i="5"/>
  <c r="Q788" i="5"/>
  <c r="P788" i="5"/>
  <c r="R788" i="5"/>
  <c r="O788" i="5"/>
  <c r="L1031" i="5"/>
  <c r="R1031" i="5" s="1"/>
  <c r="L1063" i="5"/>
  <c r="Q1063" i="5" s="1"/>
  <c r="Q750" i="5"/>
  <c r="P750" i="5"/>
  <c r="O750" i="5"/>
  <c r="L1325" i="5"/>
  <c r="R1325" i="5" s="1"/>
  <c r="O664" i="5"/>
  <c r="R664" i="5"/>
  <c r="Q664" i="5"/>
  <c r="P664" i="5"/>
  <c r="Q712" i="5"/>
  <c r="O712" i="5"/>
  <c r="L711" i="5"/>
  <c r="O718" i="5"/>
  <c r="Q718" i="5"/>
  <c r="R759" i="5"/>
  <c r="Q759" i="5"/>
  <c r="P759" i="5"/>
  <c r="O759" i="5"/>
  <c r="L758" i="5"/>
  <c r="P687" i="5"/>
  <c r="O687" i="5"/>
  <c r="R687" i="5"/>
  <c r="Q687" i="5"/>
  <c r="O767" i="5"/>
  <c r="Q767" i="5"/>
  <c r="L766" i="5"/>
  <c r="K866" i="5"/>
  <c r="K919" i="5"/>
  <c r="K1031" i="5"/>
  <c r="K1063" i="5"/>
  <c r="N685" i="5"/>
  <c r="M685" i="5"/>
  <c r="J804" i="5"/>
  <c r="N807" i="5"/>
  <c r="M807" i="5"/>
  <c r="Q700" i="5"/>
  <c r="O700" i="5"/>
  <c r="P726" i="5"/>
  <c r="O726" i="5"/>
  <c r="Q726" i="5"/>
  <c r="R726" i="5"/>
  <c r="L793" i="5"/>
  <c r="Q794" i="5"/>
  <c r="P794" i="5"/>
  <c r="O794" i="5"/>
  <c r="R794" i="5"/>
  <c r="L833" i="5"/>
  <c r="O834" i="5"/>
  <c r="R834" i="5"/>
  <c r="Q834" i="5"/>
  <c r="P834" i="5"/>
  <c r="Q845" i="5"/>
  <c r="O845" i="5"/>
  <c r="R845" i="5"/>
  <c r="P845" i="5"/>
  <c r="O850" i="5"/>
  <c r="Q850" i="5"/>
  <c r="R850" i="5"/>
  <c r="P850" i="5"/>
  <c r="Q853" i="5"/>
  <c r="O853" i="5"/>
  <c r="R853" i="5"/>
  <c r="P853" i="5"/>
  <c r="O858" i="5"/>
  <c r="Q858" i="5"/>
  <c r="R858" i="5"/>
  <c r="P858" i="5"/>
  <c r="O862" i="5"/>
  <c r="Q862" i="5"/>
  <c r="R862" i="5"/>
  <c r="P862" i="5"/>
  <c r="O868" i="5"/>
  <c r="Q868" i="5"/>
  <c r="R868" i="5"/>
  <c r="P868" i="5"/>
  <c r="Q873" i="5"/>
  <c r="O873" i="5"/>
  <c r="R873" i="5"/>
  <c r="P873" i="5"/>
  <c r="Q877" i="5"/>
  <c r="O877" i="5"/>
  <c r="R877" i="5"/>
  <c r="P877" i="5"/>
  <c r="Q913" i="5"/>
  <c r="O913" i="5"/>
  <c r="P913" i="5"/>
  <c r="O916" i="5"/>
  <c r="Q916" i="5"/>
  <c r="R916" i="5"/>
  <c r="Q921" i="5"/>
  <c r="O921" i="5"/>
  <c r="O924" i="5"/>
  <c r="R924" i="5"/>
  <c r="Q924" i="5"/>
  <c r="P924" i="5"/>
  <c r="Q927" i="5"/>
  <c r="O927" i="5"/>
  <c r="R927" i="5"/>
  <c r="M652" i="5"/>
  <c r="N652" i="5"/>
  <c r="M842" i="5"/>
  <c r="N842" i="5"/>
  <c r="M877" i="5"/>
  <c r="N877" i="5"/>
  <c r="N924" i="5"/>
  <c r="M924" i="5"/>
  <c r="Q613" i="5"/>
  <c r="O613" i="5"/>
  <c r="Q621" i="5"/>
  <c r="O621" i="5"/>
  <c r="Q651" i="5"/>
  <c r="P651" i="5"/>
  <c r="O651" i="5"/>
  <c r="Q661" i="5"/>
  <c r="R661" i="5"/>
  <c r="P661" i="5"/>
  <c r="O661" i="5"/>
  <c r="L679" i="5"/>
  <c r="Q680" i="5"/>
  <c r="P680" i="5"/>
  <c r="O680" i="5"/>
  <c r="O685" i="5"/>
  <c r="R685" i="5"/>
  <c r="Q685" i="5"/>
  <c r="P685" i="5"/>
  <c r="Q691" i="5"/>
  <c r="R691" i="5"/>
  <c r="P691" i="5"/>
  <c r="O691" i="5"/>
  <c r="L704" i="5"/>
  <c r="Q705" i="5"/>
  <c r="O705" i="5"/>
  <c r="Q716" i="5"/>
  <c r="O716" i="5"/>
  <c r="R723" i="5"/>
  <c r="Q723" i="5"/>
  <c r="O723" i="5"/>
  <c r="Q732" i="5"/>
  <c r="P732" i="5"/>
  <c r="O732" i="5"/>
  <c r="R732" i="5"/>
  <c r="Q754" i="5"/>
  <c r="P754" i="5"/>
  <c r="O754" i="5"/>
  <c r="R763" i="5"/>
  <c r="Q763" i="5"/>
  <c r="O763" i="5"/>
  <c r="O775" i="5"/>
  <c r="Q775" i="5"/>
  <c r="Q780" i="5"/>
  <c r="P780" i="5"/>
  <c r="R780" i="5"/>
  <c r="O780" i="5"/>
  <c r="O785" i="5"/>
  <c r="Q785" i="5"/>
  <c r="O799" i="5"/>
  <c r="R799" i="5"/>
  <c r="Q799" i="5"/>
  <c r="P799" i="5"/>
  <c r="N668" i="5"/>
  <c r="M668" i="5"/>
  <c r="M755" i="5"/>
  <c r="N755" i="5"/>
  <c r="M790" i="5"/>
  <c r="N790" i="5"/>
  <c r="M846" i="5"/>
  <c r="N846" i="5"/>
  <c r="M913" i="5"/>
  <c r="N913" i="5"/>
  <c r="O838" i="5"/>
  <c r="Q838" i="5"/>
  <c r="R838" i="5"/>
  <c r="P838" i="5"/>
  <c r="N656" i="5"/>
  <c r="M656" i="5"/>
  <c r="M672" i="5"/>
  <c r="N672" i="5"/>
  <c r="N692" i="5"/>
  <c r="M692" i="5"/>
  <c r="N727" i="5"/>
  <c r="M727" i="5"/>
  <c r="N760" i="5"/>
  <c r="M760" i="5"/>
  <c r="M794" i="5"/>
  <c r="N794" i="5"/>
  <c r="M834" i="5"/>
  <c r="N834" i="5"/>
  <c r="M850" i="5"/>
  <c r="N850" i="5"/>
  <c r="M868" i="5"/>
  <c r="N868" i="5"/>
  <c r="M917" i="5"/>
  <c r="R611" i="5"/>
  <c r="Q611" i="5"/>
  <c r="P611" i="5"/>
  <c r="O611" i="5"/>
  <c r="Q614" i="5"/>
  <c r="O614" i="5"/>
  <c r="Q618" i="5"/>
  <c r="O618" i="5"/>
  <c r="Q625" i="5"/>
  <c r="O625" i="5"/>
  <c r="L650" i="5"/>
  <c r="Q652" i="5"/>
  <c r="P652" i="5"/>
  <c r="O652" i="5"/>
  <c r="Q656" i="5"/>
  <c r="O656" i="5"/>
  <c r="P656" i="5"/>
  <c r="L660" i="5"/>
  <c r="L667" i="5"/>
  <c r="L663" i="5" s="1"/>
  <c r="P668" i="5"/>
  <c r="Q668" i="5"/>
  <c r="O668" i="5"/>
  <c r="R668" i="5"/>
  <c r="R674" i="5"/>
  <c r="O674" i="5"/>
  <c r="Q674" i="5"/>
  <c r="P674" i="5"/>
  <c r="P681" i="5"/>
  <c r="O681" i="5"/>
  <c r="Q681" i="5"/>
  <c r="L684" i="5"/>
  <c r="P689" i="5"/>
  <c r="O689" i="5"/>
  <c r="R689" i="5"/>
  <c r="Q689" i="5"/>
  <c r="O692" i="5"/>
  <c r="R692" i="5"/>
  <c r="Q692" i="5"/>
  <c r="P692" i="5"/>
  <c r="L699" i="5"/>
  <c r="Q701" i="5"/>
  <c r="O701" i="5"/>
  <c r="Q709" i="5"/>
  <c r="O709" i="5"/>
  <c r="L715" i="5"/>
  <c r="Q720" i="5"/>
  <c r="O720" i="5"/>
  <c r="R724" i="5"/>
  <c r="Q724" i="5"/>
  <c r="O724" i="5"/>
  <c r="R727" i="5"/>
  <c r="Q727" i="5"/>
  <c r="P727" i="5"/>
  <c r="O727" i="5"/>
  <c r="L731" i="5"/>
  <c r="O752" i="5"/>
  <c r="Q752" i="5"/>
  <c r="P752" i="5"/>
  <c r="Q755" i="5"/>
  <c r="P755" i="5"/>
  <c r="O755" i="5"/>
  <c r="L762" i="5"/>
  <c r="R764" i="5"/>
  <c r="Q764" i="5"/>
  <c r="O764" i="5"/>
  <c r="L774" i="5"/>
  <c r="Q776" i="5"/>
  <c r="O776" i="5"/>
  <c r="L779" i="5"/>
  <c r="O781" i="5"/>
  <c r="R781" i="5"/>
  <c r="Q781" i="5"/>
  <c r="P781" i="5"/>
  <c r="L784" i="5"/>
  <c r="Q790" i="5"/>
  <c r="P790" i="5"/>
  <c r="R790" i="5"/>
  <c r="O790" i="5"/>
  <c r="L798" i="5"/>
  <c r="L804" i="5"/>
  <c r="O807" i="5"/>
  <c r="R807" i="5"/>
  <c r="Q807" i="5"/>
  <c r="P807" i="5"/>
  <c r="O830" i="5"/>
  <c r="Q830" i="5"/>
  <c r="P830" i="5"/>
  <c r="M665" i="5"/>
  <c r="N665" i="5"/>
  <c r="N752" i="5"/>
  <c r="M752" i="5"/>
  <c r="M785" i="5"/>
  <c r="M859" i="5"/>
  <c r="N859" i="5"/>
  <c r="P610" i="5"/>
  <c r="O610" i="5"/>
  <c r="R610" i="5"/>
  <c r="Q610" i="5"/>
  <c r="Q617" i="5"/>
  <c r="O617" i="5"/>
  <c r="L631" i="5"/>
  <c r="L630" i="5" s="1"/>
  <c r="Q632" i="5"/>
  <c r="P632" i="5"/>
  <c r="O632" i="5"/>
  <c r="R632" i="5"/>
  <c r="L654" i="5"/>
  <c r="O655" i="5"/>
  <c r="P655" i="5"/>
  <c r="Q655" i="5"/>
  <c r="Q665" i="5"/>
  <c r="R665" i="5"/>
  <c r="P665" i="5"/>
  <c r="O665" i="5"/>
  <c r="L671" i="5"/>
  <c r="Q672" i="5"/>
  <c r="R672" i="5"/>
  <c r="P672" i="5"/>
  <c r="O672" i="5"/>
  <c r="R688" i="5"/>
  <c r="Q688" i="5"/>
  <c r="O688" i="5"/>
  <c r="P688" i="5"/>
  <c r="Q697" i="5"/>
  <c r="O697" i="5"/>
  <c r="Q708" i="5"/>
  <c r="O708" i="5"/>
  <c r="Q713" i="5"/>
  <c r="O713" i="5"/>
  <c r="Q719" i="5"/>
  <c r="O719" i="5"/>
  <c r="P751" i="5"/>
  <c r="O751" i="5"/>
  <c r="Q751" i="5"/>
  <c r="P760" i="5"/>
  <c r="O760" i="5"/>
  <c r="R760" i="5"/>
  <c r="Q760" i="5"/>
  <c r="Q768" i="5"/>
  <c r="O768" i="5"/>
  <c r="Q772" i="5"/>
  <c r="O772" i="5"/>
  <c r="O789" i="5"/>
  <c r="R789" i="5"/>
  <c r="P789" i="5"/>
  <c r="Q789" i="5"/>
  <c r="O829" i="5"/>
  <c r="Q829" i="5"/>
  <c r="P829" i="5"/>
  <c r="L820" i="5"/>
  <c r="M632" i="5"/>
  <c r="N632" i="5"/>
  <c r="M689" i="5"/>
  <c r="N689" i="5"/>
  <c r="M830" i="5"/>
  <c r="N830" i="5"/>
  <c r="M863" i="5"/>
  <c r="N863" i="5"/>
  <c r="M928" i="5"/>
  <c r="Q841" i="5"/>
  <c r="O841" i="5"/>
  <c r="R841" i="5"/>
  <c r="P841" i="5"/>
  <c r="N611" i="5"/>
  <c r="M611" i="5"/>
  <c r="M661" i="5"/>
  <c r="N661" i="5"/>
  <c r="N681" i="5"/>
  <c r="M681" i="5"/>
  <c r="M732" i="5"/>
  <c r="N732" i="5"/>
  <c r="N781" i="5"/>
  <c r="M781" i="5"/>
  <c r="N799" i="5"/>
  <c r="M799" i="5"/>
  <c r="M838" i="5"/>
  <c r="N838" i="5"/>
  <c r="M854" i="5"/>
  <c r="N854" i="5"/>
  <c r="M873" i="5"/>
  <c r="N873" i="5"/>
  <c r="M922" i="5"/>
  <c r="K792" i="5"/>
  <c r="L837" i="5"/>
  <c r="L840" i="5"/>
  <c r="O842" i="5"/>
  <c r="Q842" i="5"/>
  <c r="P842" i="5"/>
  <c r="R842" i="5"/>
  <c r="O846" i="5"/>
  <c r="Q846" i="5"/>
  <c r="R846" i="5"/>
  <c r="P846" i="5"/>
  <c r="L849" i="5"/>
  <c r="L852" i="5"/>
  <c r="O854" i="5"/>
  <c r="Q854" i="5"/>
  <c r="P854" i="5"/>
  <c r="R854" i="5"/>
  <c r="Q859" i="5"/>
  <c r="O859" i="5"/>
  <c r="P859" i="5"/>
  <c r="R859" i="5"/>
  <c r="Q863" i="5"/>
  <c r="O863" i="5"/>
  <c r="R863" i="5"/>
  <c r="P863" i="5"/>
  <c r="L867" i="5"/>
  <c r="L872" i="5"/>
  <c r="L876" i="5"/>
  <c r="L912" i="5"/>
  <c r="L915" i="5"/>
  <c r="Q917" i="5"/>
  <c r="O917" i="5"/>
  <c r="R917" i="5"/>
  <c r="O922" i="5"/>
  <c r="R922" i="5"/>
  <c r="Q922" i="5"/>
  <c r="L926" i="5"/>
  <c r="O928" i="5"/>
  <c r="R928" i="5"/>
  <c r="Q928" i="5"/>
  <c r="K663" i="5"/>
  <c r="K729" i="5"/>
  <c r="R566" i="5"/>
  <c r="L722" i="5"/>
  <c r="L609" i="5"/>
  <c r="N1118" i="5"/>
  <c r="M1118" i="5"/>
  <c r="N1127" i="5"/>
  <c r="M1127" i="5"/>
  <c r="M1141" i="5"/>
  <c r="N1141" i="5"/>
  <c r="M1149" i="5"/>
  <c r="N1149" i="5"/>
  <c r="M1240" i="5"/>
  <c r="N1240" i="5"/>
  <c r="M1257" i="5"/>
  <c r="N1257" i="5"/>
  <c r="N1266" i="5"/>
  <c r="M1266" i="5"/>
  <c r="N1275" i="5"/>
  <c r="M1275" i="5"/>
  <c r="N1292" i="5"/>
  <c r="M1292" i="5"/>
  <c r="N1310" i="5"/>
  <c r="M1310" i="5"/>
  <c r="M1319" i="5"/>
  <c r="N1319" i="5"/>
  <c r="M1327" i="5"/>
  <c r="N1327" i="5"/>
  <c r="N1336" i="5"/>
  <c r="M1336" i="5"/>
  <c r="N1351" i="5"/>
  <c r="M1351" i="5"/>
  <c r="M1380" i="5"/>
  <c r="N1380" i="5"/>
  <c r="N1390" i="5"/>
  <c r="M1390" i="5"/>
  <c r="M1405" i="5"/>
  <c r="N1405" i="5"/>
  <c r="L1156" i="5"/>
  <c r="Q1156" i="5" s="1"/>
  <c r="O1229" i="5"/>
  <c r="Q1229" i="5"/>
  <c r="P1229" i="5"/>
  <c r="O1230" i="5"/>
  <c r="Q1230" i="5"/>
  <c r="P1230" i="5"/>
  <c r="O1231" i="5"/>
  <c r="Q1231" i="5"/>
  <c r="P1231" i="5"/>
  <c r="P1234" i="5"/>
  <c r="O1234" i="5"/>
  <c r="Q1234" i="5"/>
  <c r="O1235" i="5"/>
  <c r="Q1235" i="5"/>
  <c r="P1235" i="5"/>
  <c r="P1236" i="5"/>
  <c r="Q1236" i="5"/>
  <c r="O1236" i="5"/>
  <c r="O1238" i="5"/>
  <c r="Q1238" i="5"/>
  <c r="P1238" i="5"/>
  <c r="P1239" i="5"/>
  <c r="O1239" i="5"/>
  <c r="Q1239" i="5"/>
  <c r="O1240" i="5"/>
  <c r="Q1240" i="5"/>
  <c r="P1240" i="5"/>
  <c r="P1243" i="5"/>
  <c r="Q1243" i="5"/>
  <c r="O1243" i="5"/>
  <c r="O1244" i="5"/>
  <c r="Q1244" i="5"/>
  <c r="P1244" i="5"/>
  <c r="P1245" i="5"/>
  <c r="Q1245" i="5"/>
  <c r="O1245" i="5"/>
  <c r="Q1247" i="5"/>
  <c r="O1247" i="5"/>
  <c r="O1248" i="5"/>
  <c r="Q1248" i="5"/>
  <c r="Q1249" i="5"/>
  <c r="O1249" i="5"/>
  <c r="P1251" i="5"/>
  <c r="O1251" i="5"/>
  <c r="Q1251" i="5"/>
  <c r="P1252" i="5"/>
  <c r="O1252" i="5"/>
  <c r="Q1252" i="5"/>
  <c r="P1253" i="5"/>
  <c r="O1253" i="5"/>
  <c r="Q1253" i="5"/>
  <c r="O1255" i="5"/>
  <c r="Q1255" i="5"/>
  <c r="P1255" i="5"/>
  <c r="P1256" i="5"/>
  <c r="Q1256" i="5"/>
  <c r="O1256" i="5"/>
  <c r="O1257" i="5"/>
  <c r="Q1257" i="5"/>
  <c r="P1257" i="5"/>
  <c r="P1260" i="5"/>
  <c r="O1260" i="5"/>
  <c r="Q1260" i="5"/>
  <c r="O1261" i="5"/>
  <c r="Q1261" i="5"/>
  <c r="P1261" i="5"/>
  <c r="P1262" i="5"/>
  <c r="Q1262" i="5"/>
  <c r="O1262" i="5"/>
  <c r="P1264" i="5"/>
  <c r="Q1264" i="5"/>
  <c r="O1264" i="5"/>
  <c r="O1265" i="5"/>
  <c r="Q1265" i="5"/>
  <c r="P1265" i="5"/>
  <c r="P1266" i="5"/>
  <c r="O1266" i="5"/>
  <c r="Q1266" i="5"/>
  <c r="O1269" i="5"/>
  <c r="Q1269" i="5"/>
  <c r="P1269" i="5"/>
  <c r="P1270" i="5"/>
  <c r="Q1270" i="5"/>
  <c r="O1270" i="5"/>
  <c r="O1271" i="5"/>
  <c r="Q1271" i="5"/>
  <c r="P1271" i="5"/>
  <c r="P1273" i="5"/>
  <c r="O1273" i="5"/>
  <c r="Q1273" i="5"/>
  <c r="O1274" i="5"/>
  <c r="Q1274" i="5"/>
  <c r="P1274" i="5"/>
  <c r="P1275" i="5"/>
  <c r="Q1275" i="5"/>
  <c r="O1275" i="5"/>
  <c r="Q1278" i="5"/>
  <c r="O1278" i="5"/>
  <c r="O1279" i="5"/>
  <c r="Q1279" i="5"/>
  <c r="Q1280" i="5"/>
  <c r="O1280" i="5"/>
  <c r="Q1282" i="5"/>
  <c r="O1282" i="5"/>
  <c r="O1283" i="5"/>
  <c r="Q1283" i="5"/>
  <c r="Q1284" i="5"/>
  <c r="O1284" i="5"/>
  <c r="O1286" i="5"/>
  <c r="Q1286" i="5"/>
  <c r="P1286" i="5"/>
  <c r="P1287" i="5"/>
  <c r="O1287" i="5"/>
  <c r="Q1287" i="5"/>
  <c r="O1288" i="5"/>
  <c r="Q1288" i="5"/>
  <c r="P1288" i="5"/>
  <c r="P1290" i="5"/>
  <c r="Q1290" i="5"/>
  <c r="O1290" i="5"/>
  <c r="O1291" i="5"/>
  <c r="Q1291" i="5"/>
  <c r="P1291" i="5"/>
  <c r="P1292" i="5"/>
  <c r="O1292" i="5"/>
  <c r="Q1292" i="5"/>
  <c r="O1294" i="5"/>
  <c r="Q1294" i="5"/>
  <c r="P1294" i="5"/>
  <c r="P1295" i="5"/>
  <c r="Q1295" i="5"/>
  <c r="O1295" i="5"/>
  <c r="M1113" i="5"/>
  <c r="N1113" i="5"/>
  <c r="M1122" i="5"/>
  <c r="N1122" i="5"/>
  <c r="M1131" i="5"/>
  <c r="N1131" i="5"/>
  <c r="N1145" i="5"/>
  <c r="M1145" i="5"/>
  <c r="N1153" i="5"/>
  <c r="M1153" i="5"/>
  <c r="N1236" i="5"/>
  <c r="M1236" i="5"/>
  <c r="N1245" i="5"/>
  <c r="M1245" i="5"/>
  <c r="N1262" i="5"/>
  <c r="M1262" i="5"/>
  <c r="M1271" i="5"/>
  <c r="N1271" i="5"/>
  <c r="M1288" i="5"/>
  <c r="N1288" i="5"/>
  <c r="N1302" i="5"/>
  <c r="M1302" i="5"/>
  <c r="M1314" i="5"/>
  <c r="N1314" i="5"/>
  <c r="N1323" i="5"/>
  <c r="M1323" i="5"/>
  <c r="N1332" i="5"/>
  <c r="M1332" i="5"/>
  <c r="M1346" i="5"/>
  <c r="N1346" i="5"/>
  <c r="N1355" i="5"/>
  <c r="M1355" i="5"/>
  <c r="M1393" i="5"/>
  <c r="N1393" i="5"/>
  <c r="L1084" i="5"/>
  <c r="R1084" i="5" s="1"/>
  <c r="O1111" i="5"/>
  <c r="Q1111" i="5"/>
  <c r="P1111" i="5"/>
  <c r="P1112" i="5"/>
  <c r="O1112" i="5"/>
  <c r="Q1112" i="5"/>
  <c r="O1113" i="5"/>
  <c r="Q1113" i="5"/>
  <c r="P1113" i="5"/>
  <c r="P1116" i="5"/>
  <c r="Q1116" i="5"/>
  <c r="O1116" i="5"/>
  <c r="O1117" i="5"/>
  <c r="Q1117" i="5"/>
  <c r="P1117" i="5"/>
  <c r="P1118" i="5"/>
  <c r="O1118" i="5"/>
  <c r="Q1118" i="5"/>
  <c r="O1120" i="5"/>
  <c r="Q1120" i="5"/>
  <c r="P1120" i="5"/>
  <c r="P1121" i="5"/>
  <c r="Q1121" i="5"/>
  <c r="O1121" i="5"/>
  <c r="O1122" i="5"/>
  <c r="Q1122" i="5"/>
  <c r="P1122" i="5"/>
  <c r="P1125" i="5"/>
  <c r="O1125" i="5"/>
  <c r="Q1125" i="5"/>
  <c r="O1126" i="5"/>
  <c r="Q1126" i="5"/>
  <c r="P1126" i="5"/>
  <c r="P1127" i="5"/>
  <c r="Q1127" i="5"/>
  <c r="O1127" i="5"/>
  <c r="O1129" i="5"/>
  <c r="Q1129" i="5"/>
  <c r="P1129" i="5"/>
  <c r="P1130" i="5"/>
  <c r="O1130" i="5"/>
  <c r="Q1130" i="5"/>
  <c r="O1131" i="5"/>
  <c r="Q1131" i="5"/>
  <c r="P1131" i="5"/>
  <c r="O1133" i="5"/>
  <c r="Q1133" i="5"/>
  <c r="P1133" i="5"/>
  <c r="P1134" i="5"/>
  <c r="O1134" i="5"/>
  <c r="Q1134" i="5"/>
  <c r="O1139" i="5"/>
  <c r="Q1139" i="5"/>
  <c r="P1139" i="5"/>
  <c r="P1140" i="5"/>
  <c r="Q1140" i="5"/>
  <c r="O1140" i="5"/>
  <c r="O1141" i="5"/>
  <c r="Q1141" i="5"/>
  <c r="P1141" i="5"/>
  <c r="P1143" i="5"/>
  <c r="R1143" i="5"/>
  <c r="O1143" i="5"/>
  <c r="Q1143" i="5"/>
  <c r="P1144" i="5"/>
  <c r="R1144" i="5"/>
  <c r="Q1144" i="5"/>
  <c r="O1144" i="5"/>
  <c r="P1145" i="5"/>
  <c r="R1145" i="5"/>
  <c r="O1145" i="5"/>
  <c r="Q1145" i="5"/>
  <c r="O1147" i="5"/>
  <c r="Q1147" i="5"/>
  <c r="P1147" i="5"/>
  <c r="R1147" i="5"/>
  <c r="O1148" i="5"/>
  <c r="Q1148" i="5"/>
  <c r="R1148" i="5"/>
  <c r="P1148" i="5"/>
  <c r="O1149" i="5"/>
  <c r="Q1149" i="5"/>
  <c r="P1149" i="5"/>
  <c r="R1149" i="5"/>
  <c r="P1151" i="5"/>
  <c r="R1151" i="5"/>
  <c r="O1151" i="5"/>
  <c r="Q1151" i="5"/>
  <c r="P1152" i="5"/>
  <c r="R1152" i="5"/>
  <c r="Q1152" i="5"/>
  <c r="O1152" i="5"/>
  <c r="P1153" i="5"/>
  <c r="R1153" i="5"/>
  <c r="O1153" i="5"/>
  <c r="Q1153" i="5"/>
  <c r="O1296" i="5"/>
  <c r="Q1296" i="5"/>
  <c r="P1296" i="5"/>
  <c r="O1297" i="5"/>
  <c r="Q1297" i="5"/>
  <c r="P1297" i="5"/>
  <c r="P1300" i="5"/>
  <c r="O1300" i="5"/>
  <c r="Q1300" i="5"/>
  <c r="O1301" i="5"/>
  <c r="Q1301" i="5"/>
  <c r="P1301" i="5"/>
  <c r="P1302" i="5"/>
  <c r="Q1302" i="5"/>
  <c r="O1302" i="5"/>
  <c r="O1304" i="5"/>
  <c r="Q1304" i="5"/>
  <c r="P1304" i="5"/>
  <c r="P1308" i="5"/>
  <c r="Q1308" i="5"/>
  <c r="O1308" i="5"/>
  <c r="O1309" i="5"/>
  <c r="Q1309" i="5"/>
  <c r="P1309" i="5"/>
  <c r="P1310" i="5"/>
  <c r="O1310" i="5"/>
  <c r="Q1310" i="5"/>
  <c r="O1312" i="5"/>
  <c r="Q1312" i="5"/>
  <c r="P1312" i="5"/>
  <c r="P1313" i="5"/>
  <c r="Q1313" i="5"/>
  <c r="O1313" i="5"/>
  <c r="O1314" i="5"/>
  <c r="Q1314" i="5"/>
  <c r="P1314" i="5"/>
  <c r="O1318" i="5"/>
  <c r="Q1318" i="5"/>
  <c r="P1318" i="5"/>
  <c r="R1318" i="5"/>
  <c r="O1319" i="5"/>
  <c r="Q1319" i="5"/>
  <c r="R1319" i="5"/>
  <c r="P1319" i="5"/>
  <c r="P1321" i="5"/>
  <c r="R1321" i="5"/>
  <c r="Q1321" i="5"/>
  <c r="O1321" i="5"/>
  <c r="P1322" i="5"/>
  <c r="R1322" i="5"/>
  <c r="O1322" i="5"/>
  <c r="Q1322" i="5"/>
  <c r="P1323" i="5"/>
  <c r="R1323" i="5"/>
  <c r="Q1323" i="5"/>
  <c r="O1323" i="5"/>
  <c r="O1326" i="5"/>
  <c r="Q1326" i="5"/>
  <c r="P1326" i="5"/>
  <c r="R1326" i="5"/>
  <c r="O1327" i="5"/>
  <c r="Q1327" i="5"/>
  <c r="R1327" i="5"/>
  <c r="P1327" i="5"/>
  <c r="P1331" i="5"/>
  <c r="R1331" i="5"/>
  <c r="Q1331" i="5"/>
  <c r="O1331" i="5"/>
  <c r="P1332" i="5"/>
  <c r="R1332" i="5"/>
  <c r="O1332" i="5"/>
  <c r="Q1332" i="5"/>
  <c r="P1335" i="5"/>
  <c r="R1335" i="5"/>
  <c r="Q1335" i="5"/>
  <c r="O1335" i="5"/>
  <c r="P1336" i="5"/>
  <c r="R1336" i="5"/>
  <c r="O1336" i="5"/>
  <c r="Q1336" i="5"/>
  <c r="O1345" i="5"/>
  <c r="Q1345" i="5"/>
  <c r="P1345" i="5"/>
  <c r="R1345" i="5"/>
  <c r="O1346" i="5"/>
  <c r="Q1346" i="5"/>
  <c r="R1346" i="5"/>
  <c r="P1346" i="5"/>
  <c r="P1350" i="5"/>
  <c r="R1350" i="5"/>
  <c r="Q1350" i="5"/>
  <c r="O1350" i="5"/>
  <c r="P1351" i="5"/>
  <c r="R1351" i="5"/>
  <c r="O1351" i="5"/>
  <c r="Q1351" i="5"/>
  <c r="P1354" i="5"/>
  <c r="R1354" i="5"/>
  <c r="Q1354" i="5"/>
  <c r="O1354" i="5"/>
  <c r="P1355" i="5"/>
  <c r="R1355" i="5"/>
  <c r="O1355" i="5"/>
  <c r="Q1355" i="5"/>
  <c r="L1369" i="5"/>
  <c r="P1377" i="5"/>
  <c r="Q1377" i="5"/>
  <c r="O1377" i="5"/>
  <c r="O1378" i="5"/>
  <c r="Q1378" i="5"/>
  <c r="P1378" i="5"/>
  <c r="P1379" i="5"/>
  <c r="O1379" i="5"/>
  <c r="Q1379" i="5"/>
  <c r="O1380" i="5"/>
  <c r="Q1380" i="5"/>
  <c r="P1380" i="5"/>
  <c r="O1382" i="5"/>
  <c r="Q1382" i="5"/>
  <c r="Q1383" i="5"/>
  <c r="O1383" i="5"/>
  <c r="O1384" i="5"/>
  <c r="Q1384" i="5"/>
  <c r="P1389" i="5"/>
  <c r="R1389" i="5"/>
  <c r="O1389" i="5"/>
  <c r="Q1389" i="5"/>
  <c r="P1390" i="5"/>
  <c r="R1390" i="5"/>
  <c r="Q1390" i="5"/>
  <c r="O1390" i="5"/>
  <c r="O1392" i="5"/>
  <c r="Q1392" i="5"/>
  <c r="R1392" i="5"/>
  <c r="P1392" i="5"/>
  <c r="O1393" i="5"/>
  <c r="Q1393" i="5"/>
  <c r="P1393" i="5"/>
  <c r="R1393" i="5"/>
  <c r="P1403" i="5"/>
  <c r="Q1403" i="5"/>
  <c r="O1403" i="5"/>
  <c r="R1403" i="5"/>
  <c r="L1395" i="5"/>
  <c r="O1404" i="5"/>
  <c r="Q1404" i="5"/>
  <c r="P1404" i="5"/>
  <c r="R1404" i="5"/>
  <c r="O1405" i="5"/>
  <c r="Q1405" i="5"/>
  <c r="P1405" i="5"/>
  <c r="R1405" i="5"/>
  <c r="K1156" i="5"/>
  <c r="K532" i="5"/>
  <c r="K531" i="5" s="1"/>
  <c r="L532" i="5"/>
  <c r="Q532" i="5" s="1"/>
  <c r="K932" i="5"/>
  <c r="K931" i="5" s="1"/>
  <c r="K930" i="5" s="1"/>
  <c r="J538" i="5"/>
  <c r="M539" i="5"/>
  <c r="N539" i="5"/>
  <c r="M543" i="5"/>
  <c r="N543" i="5"/>
  <c r="J617" i="5"/>
  <c r="M617" i="5" s="1"/>
  <c r="J759" i="5"/>
  <c r="M969" i="5"/>
  <c r="N969" i="5"/>
  <c r="M984" i="5"/>
  <c r="N984" i="5"/>
  <c r="M995" i="5"/>
  <c r="M1002" i="5"/>
  <c r="N1002" i="5"/>
  <c r="N1011" i="5"/>
  <c r="M1011" i="5"/>
  <c r="N1029" i="5"/>
  <c r="M1029" i="5"/>
  <c r="N1038" i="5"/>
  <c r="M1038" i="5"/>
  <c r="N1060" i="5"/>
  <c r="M1060" i="5"/>
  <c r="N1070" i="5"/>
  <c r="M1070" i="5"/>
  <c r="N1077" i="5"/>
  <c r="M1077" i="5"/>
  <c r="J548" i="5"/>
  <c r="M549" i="5"/>
  <c r="N549" i="5"/>
  <c r="J712" i="5"/>
  <c r="N951" i="5"/>
  <c r="M951" i="5"/>
  <c r="M979" i="5"/>
  <c r="N979" i="5"/>
  <c r="M988" i="5"/>
  <c r="N988" i="5"/>
  <c r="M998" i="5"/>
  <c r="N1006" i="5"/>
  <c r="M1006" i="5"/>
  <c r="N1015" i="5"/>
  <c r="M1015" i="5"/>
  <c r="N1033" i="5"/>
  <c r="M1033" i="5"/>
  <c r="N1042" i="5"/>
  <c r="M1042" i="5"/>
  <c r="N1066" i="5"/>
  <c r="M1066" i="5"/>
  <c r="N1074" i="5"/>
  <c r="M1074" i="5"/>
  <c r="Q537" i="5"/>
  <c r="O537" i="5"/>
  <c r="R537" i="5"/>
  <c r="P537" i="5"/>
  <c r="Q538" i="5"/>
  <c r="O538" i="5"/>
  <c r="P538" i="5"/>
  <c r="R538" i="5"/>
  <c r="Q539" i="5"/>
  <c r="O539" i="5"/>
  <c r="R539" i="5"/>
  <c r="P539" i="5"/>
  <c r="Q543" i="5"/>
  <c r="O543" i="5"/>
  <c r="P543" i="5"/>
  <c r="R543" i="5"/>
  <c r="Q545" i="5"/>
  <c r="O545" i="5"/>
  <c r="R545" i="5"/>
  <c r="P545" i="5"/>
  <c r="Q546" i="5"/>
  <c r="O546" i="5"/>
  <c r="P546" i="5"/>
  <c r="R546" i="5"/>
  <c r="Q547" i="5"/>
  <c r="O547" i="5"/>
  <c r="R547" i="5"/>
  <c r="P547" i="5"/>
  <c r="Q548" i="5"/>
  <c r="O548" i="5"/>
  <c r="P548" i="5"/>
  <c r="R548" i="5"/>
  <c r="Q549" i="5"/>
  <c r="O549" i="5"/>
  <c r="R549" i="5"/>
  <c r="P549" i="5"/>
  <c r="R950" i="5"/>
  <c r="P950" i="5"/>
  <c r="Q950" i="5"/>
  <c r="O950" i="5"/>
  <c r="R951" i="5"/>
  <c r="P951" i="5"/>
  <c r="Q951" i="5"/>
  <c r="O951" i="5"/>
  <c r="Q967" i="5"/>
  <c r="O967" i="5"/>
  <c r="R967" i="5"/>
  <c r="P967" i="5"/>
  <c r="Q968" i="5"/>
  <c r="O968" i="5"/>
  <c r="P968" i="5"/>
  <c r="R968" i="5"/>
  <c r="Q969" i="5"/>
  <c r="O969" i="5"/>
  <c r="R969" i="5"/>
  <c r="P969" i="5"/>
  <c r="Q977" i="5"/>
  <c r="R977" i="5"/>
  <c r="Q978" i="5"/>
  <c r="O978" i="5"/>
  <c r="R978" i="5"/>
  <c r="P978" i="5"/>
  <c r="Q979" i="5"/>
  <c r="O979" i="5"/>
  <c r="P979" i="5"/>
  <c r="R979" i="5"/>
  <c r="Q983" i="5"/>
  <c r="O983" i="5"/>
  <c r="R983" i="5"/>
  <c r="P983" i="5"/>
  <c r="Q984" i="5"/>
  <c r="O984" i="5"/>
  <c r="P984" i="5"/>
  <c r="R984" i="5"/>
  <c r="Q987" i="5"/>
  <c r="O987" i="5"/>
  <c r="R987" i="5"/>
  <c r="P987" i="5"/>
  <c r="Q988" i="5"/>
  <c r="O988" i="5"/>
  <c r="P988" i="5"/>
  <c r="R988" i="5"/>
  <c r="O993" i="5"/>
  <c r="Q994" i="5"/>
  <c r="O994" i="5"/>
  <c r="Q995" i="5"/>
  <c r="O995" i="5"/>
  <c r="Q997" i="5"/>
  <c r="O997" i="5"/>
  <c r="R997" i="5"/>
  <c r="Q998" i="5"/>
  <c r="O998" i="5"/>
  <c r="R998" i="5"/>
  <c r="Q1000" i="5"/>
  <c r="O1000" i="5"/>
  <c r="P1000" i="5"/>
  <c r="R1000" i="5"/>
  <c r="Q1001" i="5"/>
  <c r="O1001" i="5"/>
  <c r="R1001" i="5"/>
  <c r="P1001" i="5"/>
  <c r="Q1002" i="5"/>
  <c r="O1002" i="5"/>
  <c r="P1002" i="5"/>
  <c r="R1002" i="5"/>
  <c r="P1004" i="5"/>
  <c r="R1005" i="5"/>
  <c r="P1005" i="5"/>
  <c r="Q1005" i="5"/>
  <c r="O1005" i="5"/>
  <c r="R1006" i="5"/>
  <c r="P1006" i="5"/>
  <c r="Q1006" i="5"/>
  <c r="O1006" i="5"/>
  <c r="R1010" i="5"/>
  <c r="P1010" i="5"/>
  <c r="Q1010" i="5"/>
  <c r="O1010" i="5"/>
  <c r="R1011" i="5"/>
  <c r="P1011" i="5"/>
  <c r="Q1011" i="5"/>
  <c r="O1011" i="5"/>
  <c r="R1014" i="5"/>
  <c r="P1014" i="5"/>
  <c r="Q1014" i="5"/>
  <c r="O1014" i="5"/>
  <c r="R1015" i="5"/>
  <c r="P1015" i="5"/>
  <c r="Q1015" i="5"/>
  <c r="O1015" i="5"/>
  <c r="R1027" i="5"/>
  <c r="P1027" i="5"/>
  <c r="Q1027" i="5"/>
  <c r="O1027" i="5"/>
  <c r="R1028" i="5"/>
  <c r="P1028" i="5"/>
  <c r="Q1028" i="5"/>
  <c r="O1028" i="5"/>
  <c r="R1029" i="5"/>
  <c r="P1029" i="5"/>
  <c r="Q1029" i="5"/>
  <c r="O1029" i="5"/>
  <c r="R1032" i="5"/>
  <c r="P1032" i="5"/>
  <c r="Q1032" i="5"/>
  <c r="O1032" i="5"/>
  <c r="R1033" i="5"/>
  <c r="P1033" i="5"/>
  <c r="Q1033" i="5"/>
  <c r="O1033" i="5"/>
  <c r="R1037" i="5"/>
  <c r="P1037" i="5"/>
  <c r="Q1037" i="5"/>
  <c r="O1037" i="5"/>
  <c r="R1038" i="5"/>
  <c r="P1038" i="5"/>
  <c r="Q1038" i="5"/>
  <c r="O1038" i="5"/>
  <c r="R1041" i="5"/>
  <c r="P1041" i="5"/>
  <c r="Q1041" i="5"/>
  <c r="O1041" i="5"/>
  <c r="R1042" i="5"/>
  <c r="P1042" i="5"/>
  <c r="Q1042" i="5"/>
  <c r="O1042" i="5"/>
  <c r="R1057" i="5"/>
  <c r="P1057" i="5"/>
  <c r="Q1057" i="5"/>
  <c r="O1057" i="5"/>
  <c r="R1058" i="5"/>
  <c r="P1058" i="5"/>
  <c r="Q1058" i="5"/>
  <c r="O1058" i="5"/>
  <c r="R1059" i="5"/>
  <c r="P1059" i="5"/>
  <c r="Q1059" i="5"/>
  <c r="O1059" i="5"/>
  <c r="R1060" i="5"/>
  <c r="P1060" i="5"/>
  <c r="Q1060" i="5"/>
  <c r="O1060" i="5"/>
  <c r="R1064" i="5"/>
  <c r="P1064" i="5"/>
  <c r="Q1064" i="5"/>
  <c r="O1064" i="5"/>
  <c r="R1065" i="5"/>
  <c r="P1065" i="5"/>
  <c r="Q1065" i="5"/>
  <c r="O1065" i="5"/>
  <c r="R1066" i="5"/>
  <c r="P1066" i="5"/>
  <c r="Q1066" i="5"/>
  <c r="O1066" i="5"/>
  <c r="R1068" i="5"/>
  <c r="P1068" i="5"/>
  <c r="Q1068" i="5"/>
  <c r="O1068" i="5"/>
  <c r="R1069" i="5"/>
  <c r="P1069" i="5"/>
  <c r="Q1069" i="5"/>
  <c r="O1069" i="5"/>
  <c r="R1070" i="5"/>
  <c r="P1070" i="5"/>
  <c r="Q1070" i="5"/>
  <c r="O1070" i="5"/>
  <c r="R1073" i="5"/>
  <c r="P1073" i="5"/>
  <c r="Q1073" i="5"/>
  <c r="O1073" i="5"/>
  <c r="R1074" i="5"/>
  <c r="P1074" i="5"/>
  <c r="Q1074" i="5"/>
  <c r="O1074" i="5"/>
  <c r="P1076" i="5"/>
  <c r="Q1076" i="5"/>
  <c r="O1076" i="5"/>
  <c r="P1077" i="5"/>
  <c r="Q1077" i="5"/>
  <c r="O1077" i="5"/>
  <c r="J557" i="5"/>
  <c r="M558" i="5"/>
  <c r="N558" i="5"/>
  <c r="J613" i="5"/>
  <c r="M613" i="5" s="1"/>
  <c r="J651" i="5"/>
  <c r="J655" i="5"/>
  <c r="J912" i="5"/>
  <c r="N961" i="5"/>
  <c r="M961" i="5"/>
  <c r="Q533" i="5"/>
  <c r="O533" i="5"/>
  <c r="R533" i="5"/>
  <c r="P533" i="5"/>
  <c r="Q534" i="5"/>
  <c r="O534" i="5"/>
  <c r="P534" i="5"/>
  <c r="R534" i="5"/>
  <c r="Q535" i="5"/>
  <c r="O535" i="5"/>
  <c r="R535" i="5"/>
  <c r="P535" i="5"/>
  <c r="Q551" i="5"/>
  <c r="O551" i="5"/>
  <c r="Q552" i="5"/>
  <c r="O552" i="5"/>
  <c r="Q553" i="5"/>
  <c r="O553" i="5"/>
  <c r="Q555" i="5"/>
  <c r="O555" i="5"/>
  <c r="R555" i="5"/>
  <c r="P555" i="5"/>
  <c r="Q556" i="5"/>
  <c r="O556" i="5"/>
  <c r="P556" i="5"/>
  <c r="R556" i="5"/>
  <c r="Q557" i="5"/>
  <c r="O557" i="5"/>
  <c r="R557" i="5"/>
  <c r="P557" i="5"/>
  <c r="Q558" i="5"/>
  <c r="O558" i="5"/>
  <c r="P558" i="5"/>
  <c r="R558" i="5"/>
  <c r="P566" i="5"/>
  <c r="Q933" i="5"/>
  <c r="O933" i="5"/>
  <c r="P933" i="5"/>
  <c r="R933" i="5"/>
  <c r="Q934" i="5"/>
  <c r="O934" i="5"/>
  <c r="R934" i="5"/>
  <c r="P934" i="5"/>
  <c r="Q935" i="5"/>
  <c r="O935" i="5"/>
  <c r="P935" i="5"/>
  <c r="R935" i="5"/>
  <c r="R956" i="5"/>
  <c r="P956" i="5"/>
  <c r="Q956" i="5"/>
  <c r="O956" i="5"/>
  <c r="R957" i="5"/>
  <c r="P957" i="5"/>
  <c r="Q957" i="5"/>
  <c r="O957" i="5"/>
  <c r="R960" i="5"/>
  <c r="P960" i="5"/>
  <c r="Q960" i="5"/>
  <c r="O960" i="5"/>
  <c r="R961" i="5"/>
  <c r="P961" i="5"/>
  <c r="Q961" i="5"/>
  <c r="O961" i="5"/>
  <c r="J534" i="5"/>
  <c r="M535" i="5"/>
  <c r="N535" i="5"/>
  <c r="J552" i="5"/>
  <c r="M553" i="5"/>
  <c r="J610" i="5"/>
  <c r="J660" i="5"/>
  <c r="J691" i="5"/>
  <c r="J715" i="5"/>
  <c r="M715" i="5" s="1"/>
  <c r="M935" i="5"/>
  <c r="N935" i="5"/>
  <c r="N957" i="5"/>
  <c r="M957" i="5"/>
  <c r="K525" i="5"/>
  <c r="K524" i="5" s="1"/>
  <c r="K523" i="5" s="1"/>
  <c r="K522" i="5" s="1"/>
  <c r="L1072" i="5"/>
  <c r="L542" i="5"/>
  <c r="L966" i="5"/>
  <c r="R966" i="5" s="1"/>
  <c r="J631" i="5"/>
  <c r="J542" i="5"/>
  <c r="J667" i="5"/>
  <c r="J674" i="5"/>
  <c r="J684" i="5"/>
  <c r="J700" i="5"/>
  <c r="M700" i="5" s="1"/>
  <c r="J708" i="5"/>
  <c r="M708" i="5" s="1"/>
  <c r="J726" i="5"/>
  <c r="J751" i="5"/>
  <c r="J767" i="5"/>
  <c r="M767" i="5" s="1"/>
  <c r="J775" i="5"/>
  <c r="M775" i="5" s="1"/>
  <c r="J784" i="5"/>
  <c r="J793" i="5"/>
  <c r="J833" i="5"/>
  <c r="J841" i="5"/>
  <c r="J849" i="5"/>
  <c r="J858" i="5"/>
  <c r="J867" i="5"/>
  <c r="J876" i="5"/>
  <c r="J916" i="5"/>
  <c r="J934" i="5"/>
  <c r="J956" i="5"/>
  <c r="J968" i="5"/>
  <c r="J983" i="5"/>
  <c r="J994" i="5"/>
  <c r="J1001" i="5"/>
  <c r="J1010" i="5"/>
  <c r="J1028" i="5"/>
  <c r="J1037" i="5"/>
  <c r="J1059" i="5"/>
  <c r="J1069" i="5"/>
  <c r="J1076" i="5"/>
  <c r="J1117" i="5"/>
  <c r="J1126" i="5"/>
  <c r="J1134" i="5"/>
  <c r="J1144" i="5"/>
  <c r="J1152" i="5"/>
  <c r="J1235" i="5"/>
  <c r="J1244" i="5"/>
  <c r="J1252" i="5"/>
  <c r="M1252" i="5" s="1"/>
  <c r="J1261" i="5"/>
  <c r="J1270" i="5"/>
  <c r="J1279" i="5"/>
  <c r="M1279" i="5" s="1"/>
  <c r="J1287" i="5"/>
  <c r="J1295" i="5"/>
  <c r="J1304" i="5"/>
  <c r="J1313" i="5"/>
  <c r="J1322" i="5"/>
  <c r="J1331" i="5"/>
  <c r="J1354" i="5"/>
  <c r="J1383" i="5"/>
  <c r="M1383" i="5" s="1"/>
  <c r="J1392" i="5"/>
  <c r="J719" i="5"/>
  <c r="M719" i="5" s="1"/>
  <c r="J664" i="5"/>
  <c r="J671" i="5"/>
  <c r="J680" i="5"/>
  <c r="J688" i="5"/>
  <c r="J696" i="5"/>
  <c r="M696" i="5" s="1"/>
  <c r="J704" i="5"/>
  <c r="M704" i="5" s="1"/>
  <c r="J723" i="5"/>
  <c r="M723" i="5" s="1"/>
  <c r="J731" i="5"/>
  <c r="J754" i="5"/>
  <c r="J763" i="5"/>
  <c r="M763" i="5" s="1"/>
  <c r="J771" i="5"/>
  <c r="M771" i="5" s="1"/>
  <c r="J780" i="5"/>
  <c r="J789" i="5"/>
  <c r="J798" i="5"/>
  <c r="J829" i="5"/>
  <c r="J837" i="5"/>
  <c r="J845" i="5"/>
  <c r="J853" i="5"/>
  <c r="J862" i="5"/>
  <c r="J872" i="5"/>
  <c r="J927" i="5"/>
  <c r="J950" i="5"/>
  <c r="J960" i="5"/>
  <c r="J978" i="5"/>
  <c r="J987" i="5"/>
  <c r="J997" i="5"/>
  <c r="J1005" i="5"/>
  <c r="J1014" i="5"/>
  <c r="J1032" i="5"/>
  <c r="J1041" i="5"/>
  <c r="J1065" i="5"/>
  <c r="J1073" i="5"/>
  <c r="J1112" i="5"/>
  <c r="J1121" i="5"/>
  <c r="J1130" i="5"/>
  <c r="J1140" i="5"/>
  <c r="J1148" i="5"/>
  <c r="J1230" i="5"/>
  <c r="M1230" i="5" s="1"/>
  <c r="J1239" i="5"/>
  <c r="J1248" i="5"/>
  <c r="M1248" i="5" s="1"/>
  <c r="J1256" i="5"/>
  <c r="J1265" i="5"/>
  <c r="J1274" i="5"/>
  <c r="J1283" i="5"/>
  <c r="M1283" i="5" s="1"/>
  <c r="J1291" i="5"/>
  <c r="J1301" i="5"/>
  <c r="J1309" i="5"/>
  <c r="J1318" i="5"/>
  <c r="J1326" i="5"/>
  <c r="J1335" i="5"/>
  <c r="J1350" i="5"/>
  <c r="J1379" i="5"/>
  <c r="J1389" i="5"/>
  <c r="J1404" i="5"/>
  <c r="J1345" i="5"/>
  <c r="J921" i="5"/>
  <c r="R1156" i="5" l="1"/>
  <c r="L920" i="5"/>
  <c r="R920" i="5" s="1"/>
  <c r="R921" i="5"/>
  <c r="Q949" i="5"/>
  <c r="Q943" i="5"/>
  <c r="K966" i="5"/>
  <c r="K965" i="5" s="1"/>
  <c r="K964" i="5" s="1"/>
  <c r="P949" i="5"/>
  <c r="O977" i="5"/>
  <c r="O943" i="5"/>
  <c r="K909" i="5"/>
  <c r="O1344" i="5"/>
  <c r="L1026" i="5"/>
  <c r="P943" i="5"/>
  <c r="Q1344" i="5"/>
  <c r="K1062" i="5"/>
  <c r="K1317" i="5"/>
  <c r="Q993" i="5"/>
  <c r="R1344" i="5"/>
  <c r="R949" i="5"/>
  <c r="Q1031" i="5"/>
  <c r="O949" i="5"/>
  <c r="P1084" i="5"/>
  <c r="R943" i="5"/>
  <c r="O1031" i="5"/>
  <c r="K1083" i="5"/>
  <c r="O1388" i="5"/>
  <c r="K992" i="5"/>
  <c r="K991" i="5" s="1"/>
  <c r="K990" i="5" s="1"/>
  <c r="P1063" i="5"/>
  <c r="Q1325" i="5"/>
  <c r="Q1388" i="5"/>
  <c r="O1138" i="5"/>
  <c r="P1031" i="5"/>
  <c r="P1344" i="5"/>
  <c r="R1138" i="5"/>
  <c r="K787" i="5"/>
  <c r="L792" i="5"/>
  <c r="P792" i="5" s="1"/>
  <c r="K1026" i="5"/>
  <c r="K1025" i="5" s="1"/>
  <c r="P1138" i="5"/>
  <c r="K629" i="5"/>
  <c r="R1063" i="5"/>
  <c r="R1004" i="5"/>
  <c r="R1388" i="5"/>
  <c r="O1325" i="5"/>
  <c r="L992" i="5"/>
  <c r="O1063" i="5"/>
  <c r="P1388" i="5"/>
  <c r="P1325" i="5"/>
  <c r="L1317" i="5"/>
  <c r="Q1317" i="5" s="1"/>
  <c r="Q931" i="5"/>
  <c r="O1004" i="5"/>
  <c r="M684" i="5"/>
  <c r="N684" i="5"/>
  <c r="O912" i="5"/>
  <c r="Q912" i="5"/>
  <c r="P912" i="5"/>
  <c r="L911" i="5"/>
  <c r="O852" i="5"/>
  <c r="Q852" i="5"/>
  <c r="R852" i="5"/>
  <c r="P852" i="5"/>
  <c r="O631" i="5"/>
  <c r="R631" i="5"/>
  <c r="Q631" i="5"/>
  <c r="P631" i="5"/>
  <c r="Q798" i="5"/>
  <c r="P798" i="5"/>
  <c r="O798" i="5"/>
  <c r="R798" i="5"/>
  <c r="O731" i="5"/>
  <c r="R731" i="5"/>
  <c r="Q731" i="5"/>
  <c r="P731" i="5"/>
  <c r="L730" i="5"/>
  <c r="Q684" i="5"/>
  <c r="R684" i="5"/>
  <c r="P684" i="5"/>
  <c r="O684" i="5"/>
  <c r="L683" i="5"/>
  <c r="R667" i="5"/>
  <c r="O667" i="5"/>
  <c r="Q667" i="5"/>
  <c r="P667" i="5"/>
  <c r="O650" i="5"/>
  <c r="P650" i="5"/>
  <c r="Q650" i="5"/>
  <c r="L703" i="5"/>
  <c r="Q704" i="5"/>
  <c r="O704" i="5"/>
  <c r="O679" i="5"/>
  <c r="Q679" i="5"/>
  <c r="P679" i="5"/>
  <c r="Q770" i="5"/>
  <c r="O770" i="5"/>
  <c r="M921" i="5"/>
  <c r="N921" i="5"/>
  <c r="M872" i="5"/>
  <c r="N872" i="5"/>
  <c r="M780" i="5"/>
  <c r="N780" i="5"/>
  <c r="N688" i="5"/>
  <c r="M688" i="5"/>
  <c r="M858" i="5"/>
  <c r="N858" i="5"/>
  <c r="N751" i="5"/>
  <c r="M751" i="5"/>
  <c r="N631" i="5"/>
  <c r="M631" i="5"/>
  <c r="M862" i="5"/>
  <c r="N862" i="5"/>
  <c r="N829" i="5"/>
  <c r="M829" i="5"/>
  <c r="J820" i="5"/>
  <c r="M680" i="5"/>
  <c r="N680" i="5"/>
  <c r="M916" i="5"/>
  <c r="M849" i="5"/>
  <c r="N849" i="5"/>
  <c r="M784" i="5"/>
  <c r="N726" i="5"/>
  <c r="M726" i="5"/>
  <c r="N674" i="5"/>
  <c r="M674" i="5"/>
  <c r="M912" i="5"/>
  <c r="N912" i="5"/>
  <c r="N759" i="5"/>
  <c r="M759" i="5"/>
  <c r="Q630" i="5"/>
  <c r="P630" i="5"/>
  <c r="O630" i="5"/>
  <c r="R630" i="5"/>
  <c r="O926" i="5"/>
  <c r="R926" i="5"/>
  <c r="Q926" i="5"/>
  <c r="O876" i="5"/>
  <c r="Q876" i="5"/>
  <c r="R876" i="5"/>
  <c r="P876" i="5"/>
  <c r="Q849" i="5"/>
  <c r="O849" i="5"/>
  <c r="R849" i="5"/>
  <c r="P849" i="5"/>
  <c r="L848" i="5"/>
  <c r="Q784" i="5"/>
  <c r="O784" i="5"/>
  <c r="L783" i="5"/>
  <c r="Q774" i="5"/>
  <c r="O774" i="5"/>
  <c r="R762" i="5"/>
  <c r="Q762" i="5"/>
  <c r="O762" i="5"/>
  <c r="O660" i="5"/>
  <c r="R660" i="5"/>
  <c r="P660" i="5"/>
  <c r="Q660" i="5"/>
  <c r="L659" i="5"/>
  <c r="L832" i="5"/>
  <c r="Q833" i="5"/>
  <c r="R833" i="5"/>
  <c r="P833" i="5"/>
  <c r="O833" i="5"/>
  <c r="Q711" i="5"/>
  <c r="O711" i="5"/>
  <c r="O695" i="5"/>
  <c r="Q695" i="5"/>
  <c r="M837" i="5"/>
  <c r="N837" i="5"/>
  <c r="N793" i="5"/>
  <c r="M793" i="5"/>
  <c r="N610" i="5"/>
  <c r="M610" i="5"/>
  <c r="N671" i="5"/>
  <c r="M671" i="5"/>
  <c r="N655" i="5"/>
  <c r="M655" i="5"/>
  <c r="J711" i="5"/>
  <c r="M711" i="5" s="1"/>
  <c r="M712" i="5"/>
  <c r="L579" i="5"/>
  <c r="R609" i="5"/>
  <c r="Q609" i="5"/>
  <c r="P609" i="5"/>
  <c r="O609" i="5"/>
  <c r="Q663" i="5"/>
  <c r="R663" i="5"/>
  <c r="P663" i="5"/>
  <c r="O663" i="5"/>
  <c r="O920" i="5"/>
  <c r="Q920" i="5"/>
  <c r="P920" i="5"/>
  <c r="L919" i="5"/>
  <c r="O872" i="5"/>
  <c r="Q872" i="5"/>
  <c r="P872" i="5"/>
  <c r="R872" i="5"/>
  <c r="O840" i="5"/>
  <c r="Q840" i="5"/>
  <c r="R840" i="5"/>
  <c r="P840" i="5"/>
  <c r="R779" i="5"/>
  <c r="P779" i="5"/>
  <c r="O779" i="5"/>
  <c r="Q779" i="5"/>
  <c r="L778" i="5"/>
  <c r="Q715" i="5"/>
  <c r="O715" i="5"/>
  <c r="O793" i="5"/>
  <c r="R793" i="5"/>
  <c r="Q793" i="5"/>
  <c r="P793" i="5"/>
  <c r="P758" i="5"/>
  <c r="O758" i="5"/>
  <c r="R758" i="5"/>
  <c r="Q758" i="5"/>
  <c r="N731" i="5"/>
  <c r="M731" i="5"/>
  <c r="M853" i="5"/>
  <c r="N853" i="5"/>
  <c r="M798" i="5"/>
  <c r="N798" i="5"/>
  <c r="M876" i="5"/>
  <c r="N876" i="5"/>
  <c r="M841" i="5"/>
  <c r="N841" i="5"/>
  <c r="N667" i="5"/>
  <c r="M667" i="5"/>
  <c r="M691" i="5"/>
  <c r="N691" i="5"/>
  <c r="M927" i="5"/>
  <c r="M845" i="5"/>
  <c r="N845" i="5"/>
  <c r="N789" i="5"/>
  <c r="M789" i="5"/>
  <c r="N754" i="5"/>
  <c r="M754" i="5"/>
  <c r="N664" i="5"/>
  <c r="M664" i="5"/>
  <c r="M867" i="5"/>
  <c r="N867" i="5"/>
  <c r="M833" i="5"/>
  <c r="N833" i="5"/>
  <c r="N660" i="5"/>
  <c r="M660" i="5"/>
  <c r="N651" i="5"/>
  <c r="M651" i="5"/>
  <c r="R722" i="5"/>
  <c r="Q722" i="5"/>
  <c r="O722" i="5"/>
  <c r="P722" i="5"/>
  <c r="Q915" i="5"/>
  <c r="O915" i="5"/>
  <c r="R915" i="5"/>
  <c r="Q867" i="5"/>
  <c r="O867" i="5"/>
  <c r="P867" i="5"/>
  <c r="R867" i="5"/>
  <c r="L866" i="5"/>
  <c r="Q837" i="5"/>
  <c r="O837" i="5"/>
  <c r="R837" i="5"/>
  <c r="P837" i="5"/>
  <c r="Q820" i="5"/>
  <c r="P820" i="5"/>
  <c r="O820" i="5"/>
  <c r="R820" i="5"/>
  <c r="L670" i="5"/>
  <c r="O671" i="5"/>
  <c r="P671" i="5"/>
  <c r="R671" i="5"/>
  <c r="Q671" i="5"/>
  <c r="P654" i="5"/>
  <c r="O654" i="5"/>
  <c r="Q654" i="5"/>
  <c r="Q804" i="5"/>
  <c r="P804" i="5"/>
  <c r="O804" i="5"/>
  <c r="R804" i="5"/>
  <c r="Q699" i="5"/>
  <c r="O699" i="5"/>
  <c r="M804" i="5"/>
  <c r="N804" i="5"/>
  <c r="Q766" i="5"/>
  <c r="O766" i="5"/>
  <c r="O1084" i="5"/>
  <c r="J792" i="5"/>
  <c r="L1083" i="5"/>
  <c r="R1083" i="5" s="1"/>
  <c r="Q1084" i="5"/>
  <c r="J722" i="5"/>
  <c r="J758" i="5"/>
  <c r="N1379" i="5"/>
  <c r="M1379" i="5"/>
  <c r="M1318" i="5"/>
  <c r="N1318" i="5"/>
  <c r="M1265" i="5"/>
  <c r="N1265" i="5"/>
  <c r="N1121" i="5"/>
  <c r="M1121" i="5"/>
  <c r="N1354" i="5"/>
  <c r="M1354" i="5"/>
  <c r="M1304" i="5"/>
  <c r="N1304" i="5"/>
  <c r="M1235" i="5"/>
  <c r="N1235" i="5"/>
  <c r="M1126" i="5"/>
  <c r="N1126" i="5"/>
  <c r="M1345" i="5"/>
  <c r="N1345" i="5"/>
  <c r="N1389" i="5"/>
  <c r="M1389" i="5"/>
  <c r="N1350" i="5"/>
  <c r="M1350" i="5"/>
  <c r="M1326" i="5"/>
  <c r="N1326" i="5"/>
  <c r="M1309" i="5"/>
  <c r="N1309" i="5"/>
  <c r="M1291" i="5"/>
  <c r="N1291" i="5"/>
  <c r="M1274" i="5"/>
  <c r="N1274" i="5"/>
  <c r="N1256" i="5"/>
  <c r="M1256" i="5"/>
  <c r="N1239" i="5"/>
  <c r="M1239" i="5"/>
  <c r="M1148" i="5"/>
  <c r="N1148" i="5"/>
  <c r="N1130" i="5"/>
  <c r="M1130" i="5"/>
  <c r="N1112" i="5"/>
  <c r="M1112" i="5"/>
  <c r="N1331" i="5"/>
  <c r="M1331" i="5"/>
  <c r="N1313" i="5"/>
  <c r="M1313" i="5"/>
  <c r="N1295" i="5"/>
  <c r="M1295" i="5"/>
  <c r="M1261" i="5"/>
  <c r="N1261" i="5"/>
  <c r="M1244" i="5"/>
  <c r="N1244" i="5"/>
  <c r="N1152" i="5"/>
  <c r="M1152" i="5"/>
  <c r="N1134" i="5"/>
  <c r="M1134" i="5"/>
  <c r="M1117" i="5"/>
  <c r="N1117" i="5"/>
  <c r="L1387" i="5"/>
  <c r="P1395" i="5"/>
  <c r="R1395" i="5"/>
  <c r="O1395" i="5"/>
  <c r="Q1395" i="5"/>
  <c r="M1404" i="5"/>
  <c r="N1404" i="5"/>
  <c r="N1335" i="5"/>
  <c r="M1335" i="5"/>
  <c r="M1301" i="5"/>
  <c r="N1301" i="5"/>
  <c r="N1140" i="5"/>
  <c r="M1140" i="5"/>
  <c r="M1392" i="5"/>
  <c r="N1392" i="5"/>
  <c r="N1322" i="5"/>
  <c r="M1322" i="5"/>
  <c r="N1287" i="5"/>
  <c r="M1287" i="5"/>
  <c r="N1270" i="5"/>
  <c r="M1270" i="5"/>
  <c r="N1144" i="5"/>
  <c r="M1144" i="5"/>
  <c r="P1369" i="5"/>
  <c r="R1369" i="5"/>
  <c r="O1369" i="5"/>
  <c r="Q1369" i="5"/>
  <c r="O1156" i="5"/>
  <c r="P1156" i="5"/>
  <c r="P532" i="5"/>
  <c r="Q932" i="5"/>
  <c r="Q930" i="5"/>
  <c r="R932" i="5"/>
  <c r="P931" i="5"/>
  <c r="O930" i="5"/>
  <c r="O532" i="5"/>
  <c r="P932" i="5"/>
  <c r="O932" i="5"/>
  <c r="R931" i="5"/>
  <c r="O931" i="5"/>
  <c r="P930" i="5"/>
  <c r="R532" i="5"/>
  <c r="K11" i="5"/>
  <c r="N1032" i="5"/>
  <c r="M1032" i="5"/>
  <c r="N1037" i="5"/>
  <c r="M1037" i="5"/>
  <c r="M968" i="5"/>
  <c r="N968" i="5"/>
  <c r="J547" i="5"/>
  <c r="M548" i="5"/>
  <c r="N548" i="5"/>
  <c r="J537" i="5"/>
  <c r="M538" i="5"/>
  <c r="N538" i="5"/>
  <c r="N1065" i="5"/>
  <c r="M1065" i="5"/>
  <c r="N1005" i="5"/>
  <c r="M1005" i="5"/>
  <c r="M987" i="5"/>
  <c r="N987" i="5"/>
  <c r="N1069" i="5"/>
  <c r="M1069" i="5"/>
  <c r="N1010" i="5"/>
  <c r="M1010" i="5"/>
  <c r="M994" i="5"/>
  <c r="M542" i="5"/>
  <c r="N542" i="5"/>
  <c r="N1073" i="5"/>
  <c r="M1073" i="5"/>
  <c r="N1041" i="5"/>
  <c r="M1041" i="5"/>
  <c r="N1014" i="5"/>
  <c r="M1014" i="5"/>
  <c r="M997" i="5"/>
  <c r="M978" i="5"/>
  <c r="N978" i="5"/>
  <c r="N950" i="5"/>
  <c r="M950" i="5"/>
  <c r="N1076" i="5"/>
  <c r="M1076" i="5"/>
  <c r="N1059" i="5"/>
  <c r="M1059" i="5"/>
  <c r="N1028" i="5"/>
  <c r="M1028" i="5"/>
  <c r="M1001" i="5"/>
  <c r="N1001" i="5"/>
  <c r="M983" i="5"/>
  <c r="N983" i="5"/>
  <c r="Q966" i="5"/>
  <c r="O966" i="5"/>
  <c r="Q542" i="5"/>
  <c r="O542" i="5"/>
  <c r="R542" i="5"/>
  <c r="P542" i="5"/>
  <c r="Q1026" i="5"/>
  <c r="R1072" i="5"/>
  <c r="P1072" i="5"/>
  <c r="Q1072" i="5"/>
  <c r="O1072" i="5"/>
  <c r="J659" i="5"/>
  <c r="J551" i="5"/>
  <c r="M552" i="5"/>
  <c r="J911" i="5"/>
  <c r="J650" i="5"/>
  <c r="N960" i="5"/>
  <c r="M960" i="5"/>
  <c r="N956" i="5"/>
  <c r="M956" i="5"/>
  <c r="M934" i="5"/>
  <c r="N934" i="5"/>
  <c r="J630" i="5"/>
  <c r="J609" i="5"/>
  <c r="J533" i="5"/>
  <c r="M534" i="5"/>
  <c r="N534" i="5"/>
  <c r="J654" i="5"/>
  <c r="J556" i="5"/>
  <c r="M557" i="5"/>
  <c r="N557" i="5"/>
  <c r="L525" i="5"/>
  <c r="J525" i="5"/>
  <c r="M525" i="5" s="1"/>
  <c r="J1388" i="5"/>
  <c r="J1344" i="5"/>
  <c r="J993" i="5"/>
  <c r="J1072" i="5"/>
  <c r="J866" i="5"/>
  <c r="J1004" i="5"/>
  <c r="J852" i="5"/>
  <c r="J840" i="5"/>
  <c r="J832" i="5"/>
  <c r="J663" i="5"/>
  <c r="L1062" i="5"/>
  <c r="L541" i="5"/>
  <c r="L965" i="5"/>
  <c r="J949" i="5"/>
  <c r="J943" i="5" s="1"/>
  <c r="J1031" i="5"/>
  <c r="J977" i="5"/>
  <c r="J541" i="5"/>
  <c r="J920" i="5"/>
  <c r="J1325" i="5"/>
  <c r="J1308" i="5"/>
  <c r="J1290" i="5"/>
  <c r="J1273" i="5"/>
  <c r="J1255" i="5"/>
  <c r="J1238" i="5"/>
  <c r="J1147" i="5"/>
  <c r="J1129" i="5"/>
  <c r="J1111" i="5"/>
  <c r="J1064" i="5"/>
  <c r="J926" i="5"/>
  <c r="J788" i="5"/>
  <c r="J770" i="5"/>
  <c r="M770" i="5" s="1"/>
  <c r="J703" i="5"/>
  <c r="M703" i="5" s="1"/>
  <c r="J695" i="5"/>
  <c r="M695" i="5" s="1"/>
  <c r="J687" i="5"/>
  <c r="J679" i="5"/>
  <c r="J670" i="5"/>
  <c r="J1321" i="5"/>
  <c r="J1286" i="5"/>
  <c r="J1269" i="5"/>
  <c r="J1251" i="5"/>
  <c r="M1251" i="5" s="1"/>
  <c r="J1234" i="5"/>
  <c r="J1143" i="5"/>
  <c r="J1125" i="5"/>
  <c r="J1058" i="5"/>
  <c r="J1027" i="5"/>
  <c r="J1000" i="5"/>
  <c r="J915" i="5"/>
  <c r="J848" i="5"/>
  <c r="J783" i="5"/>
  <c r="J766" i="5"/>
  <c r="M766" i="5" s="1"/>
  <c r="J750" i="5"/>
  <c r="J1403" i="5"/>
  <c r="J1378" i="5"/>
  <c r="J1300" i="5"/>
  <c r="J1282" i="5"/>
  <c r="M1282" i="5" s="1"/>
  <c r="J1264" i="5"/>
  <c r="J1247" i="5"/>
  <c r="M1247" i="5" s="1"/>
  <c r="J1229" i="5"/>
  <c r="M1229" i="5" s="1"/>
  <c r="J1139" i="5"/>
  <c r="J1120" i="5"/>
  <c r="J779" i="5"/>
  <c r="J762" i="5"/>
  <c r="M762" i="5" s="1"/>
  <c r="J730" i="5"/>
  <c r="J718" i="5"/>
  <c r="M718" i="5" s="1"/>
  <c r="J1382" i="5"/>
  <c r="M1382" i="5" s="1"/>
  <c r="J1312" i="5"/>
  <c r="J1294" i="5"/>
  <c r="J1278" i="5"/>
  <c r="M1278" i="5" s="1"/>
  <c r="J1260" i="5"/>
  <c r="J1243" i="5"/>
  <c r="J1151" i="5"/>
  <c r="J1133" i="5"/>
  <c r="J1116" i="5"/>
  <c r="J1068" i="5"/>
  <c r="J967" i="5"/>
  <c r="J933" i="5"/>
  <c r="J774" i="5"/>
  <c r="M774" i="5" s="1"/>
  <c r="J707" i="5"/>
  <c r="M707" i="5" s="1"/>
  <c r="J699" i="5"/>
  <c r="M699" i="5" s="1"/>
  <c r="J683" i="5"/>
  <c r="P966" i="5" l="1"/>
  <c r="O1026" i="5"/>
  <c r="P1317" i="5"/>
  <c r="L1025" i="5"/>
  <c r="R1317" i="5"/>
  <c r="Q792" i="5"/>
  <c r="L1155" i="5"/>
  <c r="P1026" i="5"/>
  <c r="R792" i="5"/>
  <c r="K578" i="5"/>
  <c r="K562" i="5" s="1"/>
  <c r="O792" i="5"/>
  <c r="K1155" i="5"/>
  <c r="R1026" i="5"/>
  <c r="O1317" i="5"/>
  <c r="K1024" i="5"/>
  <c r="O1083" i="5"/>
  <c r="Q1083" i="5"/>
  <c r="P1083" i="5"/>
  <c r="L629" i="5"/>
  <c r="P629" i="5" s="1"/>
  <c r="L787" i="5"/>
  <c r="P787" i="5" s="1"/>
  <c r="L991" i="5"/>
  <c r="R992" i="5"/>
  <c r="P992" i="5"/>
  <c r="O992" i="5"/>
  <c r="Q992" i="5"/>
  <c r="N683" i="5"/>
  <c r="M683" i="5"/>
  <c r="M687" i="5"/>
  <c r="N687" i="5"/>
  <c r="M788" i="5"/>
  <c r="N788" i="5"/>
  <c r="M920" i="5"/>
  <c r="N920" i="5"/>
  <c r="M852" i="5"/>
  <c r="N852" i="5"/>
  <c r="M654" i="5"/>
  <c r="N654" i="5"/>
  <c r="J579" i="5"/>
  <c r="N609" i="5"/>
  <c r="M609" i="5"/>
  <c r="N650" i="5"/>
  <c r="M650" i="5"/>
  <c r="M659" i="5"/>
  <c r="N659" i="5"/>
  <c r="N758" i="5"/>
  <c r="M758" i="5"/>
  <c r="Q670" i="5"/>
  <c r="P670" i="5"/>
  <c r="R670" i="5"/>
  <c r="O670" i="5"/>
  <c r="Q778" i="5"/>
  <c r="P778" i="5"/>
  <c r="O778" i="5"/>
  <c r="R778" i="5"/>
  <c r="Q659" i="5"/>
  <c r="R659" i="5"/>
  <c r="P659" i="5"/>
  <c r="O659" i="5"/>
  <c r="Q730" i="5"/>
  <c r="P730" i="5"/>
  <c r="R730" i="5"/>
  <c r="O730" i="5"/>
  <c r="L729" i="5"/>
  <c r="N779" i="5"/>
  <c r="M779" i="5"/>
  <c r="M783" i="5"/>
  <c r="M926" i="5"/>
  <c r="M663" i="5"/>
  <c r="N663" i="5"/>
  <c r="M630" i="5"/>
  <c r="N630" i="5"/>
  <c r="J910" i="5"/>
  <c r="M911" i="5"/>
  <c r="N911" i="5"/>
  <c r="N722" i="5"/>
  <c r="M722" i="5"/>
  <c r="M792" i="5"/>
  <c r="N792" i="5"/>
  <c r="O866" i="5"/>
  <c r="Q866" i="5"/>
  <c r="R866" i="5"/>
  <c r="P866" i="5"/>
  <c r="Q919" i="5"/>
  <c r="O919" i="5"/>
  <c r="P919" i="5"/>
  <c r="R919" i="5"/>
  <c r="M820" i="5"/>
  <c r="N820" i="5"/>
  <c r="L910" i="5"/>
  <c r="Q911" i="5"/>
  <c r="O911" i="5"/>
  <c r="P911" i="5"/>
  <c r="M670" i="5"/>
  <c r="N670" i="5"/>
  <c r="N832" i="5"/>
  <c r="M832" i="5"/>
  <c r="M866" i="5"/>
  <c r="N866" i="5"/>
  <c r="R579" i="5"/>
  <c r="Q579" i="5"/>
  <c r="P579" i="5"/>
  <c r="O579" i="5"/>
  <c r="O783" i="5"/>
  <c r="Q783" i="5"/>
  <c r="M848" i="5"/>
  <c r="N848" i="5"/>
  <c r="M730" i="5"/>
  <c r="N730" i="5"/>
  <c r="M750" i="5"/>
  <c r="N750" i="5"/>
  <c r="M915" i="5"/>
  <c r="N679" i="5"/>
  <c r="M679" i="5"/>
  <c r="M840" i="5"/>
  <c r="N840" i="5"/>
  <c r="O832" i="5"/>
  <c r="R832" i="5"/>
  <c r="Q832" i="5"/>
  <c r="P832" i="5"/>
  <c r="O848" i="5"/>
  <c r="Q848" i="5"/>
  <c r="R848" i="5"/>
  <c r="P848" i="5"/>
  <c r="Q703" i="5"/>
  <c r="O703" i="5"/>
  <c r="O683" i="5"/>
  <c r="R683" i="5"/>
  <c r="P683" i="5"/>
  <c r="Q683" i="5"/>
  <c r="J787" i="5"/>
  <c r="J729" i="5"/>
  <c r="J629" i="5"/>
  <c r="N1116" i="5"/>
  <c r="M1116" i="5"/>
  <c r="N1151" i="5"/>
  <c r="M1151" i="5"/>
  <c r="N1260" i="5"/>
  <c r="M1260" i="5"/>
  <c r="M1294" i="5"/>
  <c r="N1294" i="5"/>
  <c r="M1378" i="5"/>
  <c r="N1378" i="5"/>
  <c r="N1125" i="5"/>
  <c r="M1125" i="5"/>
  <c r="N1234" i="5"/>
  <c r="M1234" i="5"/>
  <c r="J1317" i="5"/>
  <c r="N1321" i="5"/>
  <c r="M1321" i="5"/>
  <c r="M1111" i="5"/>
  <c r="N1111" i="5"/>
  <c r="M1255" i="5"/>
  <c r="N1255" i="5"/>
  <c r="N1290" i="5"/>
  <c r="M1290" i="5"/>
  <c r="M1133" i="5"/>
  <c r="N1133" i="5"/>
  <c r="N1243" i="5"/>
  <c r="M1243" i="5"/>
  <c r="M1312" i="5"/>
  <c r="N1312" i="5"/>
  <c r="M1120" i="5"/>
  <c r="N1120" i="5"/>
  <c r="N1264" i="5"/>
  <c r="M1264" i="5"/>
  <c r="N1300" i="5"/>
  <c r="M1300" i="5"/>
  <c r="N1403" i="5"/>
  <c r="M1403" i="5"/>
  <c r="J1395" i="5"/>
  <c r="N1143" i="5"/>
  <c r="M1143" i="5"/>
  <c r="M1286" i="5"/>
  <c r="N1286" i="5"/>
  <c r="M1129" i="5"/>
  <c r="N1129" i="5"/>
  <c r="M1238" i="5"/>
  <c r="N1238" i="5"/>
  <c r="N1273" i="5"/>
  <c r="M1273" i="5"/>
  <c r="N1308" i="5"/>
  <c r="M1308" i="5"/>
  <c r="N1388" i="5"/>
  <c r="M1388" i="5"/>
  <c r="N1139" i="5"/>
  <c r="M1139" i="5"/>
  <c r="M1269" i="5"/>
  <c r="N1269" i="5"/>
  <c r="M1147" i="5"/>
  <c r="N1147" i="5"/>
  <c r="M1325" i="5"/>
  <c r="N1325" i="5"/>
  <c r="M1344" i="5"/>
  <c r="N1344" i="5"/>
  <c r="R1155" i="5"/>
  <c r="Q1155" i="5"/>
  <c r="L1386" i="5"/>
  <c r="P1387" i="5"/>
  <c r="R1387" i="5"/>
  <c r="O1387" i="5"/>
  <c r="Q1387" i="5"/>
  <c r="J1156" i="5"/>
  <c r="J1084" i="5"/>
  <c r="J992" i="5"/>
  <c r="J932" i="5"/>
  <c r="N943" i="5"/>
  <c r="M943" i="5"/>
  <c r="M967" i="5"/>
  <c r="N967" i="5"/>
  <c r="J1026" i="5"/>
  <c r="M1026" i="5" s="1"/>
  <c r="N1027" i="5"/>
  <c r="M1027" i="5"/>
  <c r="N1068" i="5"/>
  <c r="M1068" i="5"/>
  <c r="M1000" i="5"/>
  <c r="N1000" i="5"/>
  <c r="N1058" i="5"/>
  <c r="M1058" i="5"/>
  <c r="N1064" i="5"/>
  <c r="M1064" i="5"/>
  <c r="M541" i="5"/>
  <c r="N541" i="5"/>
  <c r="N1031" i="5"/>
  <c r="M1031" i="5"/>
  <c r="M977" i="5"/>
  <c r="N977" i="5"/>
  <c r="Q965" i="5"/>
  <c r="O965" i="5"/>
  <c r="R965" i="5"/>
  <c r="P965" i="5"/>
  <c r="Q541" i="5"/>
  <c r="O541" i="5"/>
  <c r="P541" i="5"/>
  <c r="R541" i="5"/>
  <c r="M1004" i="5"/>
  <c r="N1004" i="5"/>
  <c r="M993" i="5"/>
  <c r="Q525" i="5"/>
  <c r="O525" i="5"/>
  <c r="R525" i="5"/>
  <c r="M537" i="5"/>
  <c r="N537" i="5"/>
  <c r="J546" i="5"/>
  <c r="M547" i="5"/>
  <c r="N547" i="5"/>
  <c r="N1026" i="5"/>
  <c r="N1072" i="5"/>
  <c r="M1072" i="5"/>
  <c r="R1025" i="5"/>
  <c r="P1025" i="5"/>
  <c r="Q1025" i="5"/>
  <c r="O1025" i="5"/>
  <c r="R1062" i="5"/>
  <c r="P1062" i="5"/>
  <c r="Q1062" i="5"/>
  <c r="O1062" i="5"/>
  <c r="M933" i="5"/>
  <c r="N933" i="5"/>
  <c r="M949" i="5"/>
  <c r="N949" i="5"/>
  <c r="J555" i="5"/>
  <c r="M556" i="5"/>
  <c r="N556" i="5"/>
  <c r="M551" i="5"/>
  <c r="M533" i="5"/>
  <c r="N533" i="5"/>
  <c r="J532" i="5"/>
  <c r="J524" i="5"/>
  <c r="M524" i="5" s="1"/>
  <c r="L524" i="5"/>
  <c r="J966" i="5"/>
  <c r="L1024" i="5"/>
  <c r="L531" i="5"/>
  <c r="L964" i="5"/>
  <c r="J1063" i="5"/>
  <c r="J919" i="5"/>
  <c r="J778" i="5"/>
  <c r="J1138" i="5"/>
  <c r="J1377" i="5"/>
  <c r="J1057" i="5"/>
  <c r="O1155" i="5" l="1"/>
  <c r="P1155" i="5"/>
  <c r="K1082" i="5"/>
  <c r="Q787" i="5"/>
  <c r="Q629" i="5"/>
  <c r="R629" i="5"/>
  <c r="O629" i="5"/>
  <c r="R787" i="5"/>
  <c r="O787" i="5"/>
  <c r="L990" i="5"/>
  <c r="R991" i="5"/>
  <c r="P991" i="5"/>
  <c r="Q991" i="5"/>
  <c r="O991" i="5"/>
  <c r="N787" i="5"/>
  <c r="M787" i="5"/>
  <c r="M778" i="5"/>
  <c r="N778" i="5"/>
  <c r="M919" i="5"/>
  <c r="N919" i="5"/>
  <c r="J578" i="5"/>
  <c r="N629" i="5"/>
  <c r="M629" i="5"/>
  <c r="O910" i="5"/>
  <c r="Q910" i="5"/>
  <c r="R910" i="5"/>
  <c r="P910" i="5"/>
  <c r="L909" i="5"/>
  <c r="O729" i="5"/>
  <c r="R729" i="5"/>
  <c r="Q729" i="5"/>
  <c r="P729" i="5"/>
  <c r="N729" i="5"/>
  <c r="M729" i="5"/>
  <c r="L578" i="5"/>
  <c r="M910" i="5"/>
  <c r="N910" i="5"/>
  <c r="N579" i="5"/>
  <c r="M579" i="5"/>
  <c r="N1138" i="5"/>
  <c r="M1138" i="5"/>
  <c r="J1369" i="5"/>
  <c r="M1369" i="5" s="1"/>
  <c r="N1377" i="5"/>
  <c r="M1377" i="5"/>
  <c r="J1387" i="5"/>
  <c r="N1395" i="5"/>
  <c r="M1395" i="5"/>
  <c r="P1386" i="5"/>
  <c r="R1386" i="5"/>
  <c r="Q1386" i="5"/>
  <c r="O1386" i="5"/>
  <c r="L1082" i="5"/>
  <c r="M1317" i="5"/>
  <c r="N1317" i="5"/>
  <c r="N1156" i="5"/>
  <c r="M1156" i="5"/>
  <c r="N1057" i="5"/>
  <c r="M1057" i="5"/>
  <c r="N1084" i="5"/>
  <c r="M1084" i="5"/>
  <c r="N1063" i="5"/>
  <c r="M1063" i="5"/>
  <c r="Q964" i="5"/>
  <c r="O964" i="5"/>
  <c r="P964" i="5"/>
  <c r="R964" i="5"/>
  <c r="M966" i="5"/>
  <c r="N966" i="5"/>
  <c r="M546" i="5"/>
  <c r="N546" i="5"/>
  <c r="J545" i="5"/>
  <c r="Q524" i="5"/>
  <c r="O524" i="5"/>
  <c r="R524" i="5"/>
  <c r="R1024" i="5"/>
  <c r="P1024" i="5"/>
  <c r="Q1024" i="5"/>
  <c r="O1024" i="5"/>
  <c r="J991" i="5"/>
  <c r="J990" i="5" s="1"/>
  <c r="N992" i="5"/>
  <c r="M992" i="5"/>
  <c r="M932" i="5"/>
  <c r="N932" i="5"/>
  <c r="M555" i="5"/>
  <c r="N555" i="5"/>
  <c r="Q531" i="5"/>
  <c r="O531" i="5"/>
  <c r="R531" i="5"/>
  <c r="P531" i="5"/>
  <c r="M532" i="5"/>
  <c r="N532" i="5"/>
  <c r="J531" i="5"/>
  <c r="L523" i="5"/>
  <c r="L522" i="5" s="1"/>
  <c r="J523" i="5"/>
  <c r="J1062" i="5"/>
  <c r="J1155" i="5"/>
  <c r="J1025" i="5"/>
  <c r="J1083" i="5"/>
  <c r="J965" i="5"/>
  <c r="J909" i="5"/>
  <c r="J931" i="5"/>
  <c r="K10" i="5" l="1"/>
  <c r="R990" i="5"/>
  <c r="P990" i="5"/>
  <c r="O990" i="5"/>
  <c r="Q990" i="5"/>
  <c r="N578" i="5"/>
  <c r="M578" i="5"/>
  <c r="J562" i="5"/>
  <c r="Q909" i="5"/>
  <c r="O909" i="5"/>
  <c r="P909" i="5"/>
  <c r="R909" i="5"/>
  <c r="M909" i="5"/>
  <c r="N909" i="5"/>
  <c r="P578" i="5"/>
  <c r="O578" i="5"/>
  <c r="R578" i="5"/>
  <c r="Q578" i="5"/>
  <c r="L562" i="5"/>
  <c r="R1082" i="5"/>
  <c r="Q1082" i="5"/>
  <c r="P1082" i="5"/>
  <c r="O1082" i="5"/>
  <c r="J1386" i="5"/>
  <c r="N1387" i="5"/>
  <c r="M1387" i="5"/>
  <c r="N1155" i="5"/>
  <c r="M1155" i="5"/>
  <c r="Q522" i="5"/>
  <c r="O522" i="5"/>
  <c r="R522" i="5"/>
  <c r="L11" i="5"/>
  <c r="M523" i="5"/>
  <c r="J522" i="5"/>
  <c r="M965" i="5"/>
  <c r="N965" i="5"/>
  <c r="N1083" i="5"/>
  <c r="M1083" i="5"/>
  <c r="Q523" i="5"/>
  <c r="O523" i="5"/>
  <c r="R523" i="5"/>
  <c r="M545" i="5"/>
  <c r="N545" i="5"/>
  <c r="J1024" i="5"/>
  <c r="N1025" i="5"/>
  <c r="M1025" i="5"/>
  <c r="N990" i="5"/>
  <c r="M990" i="5"/>
  <c r="N1062" i="5"/>
  <c r="M1062" i="5"/>
  <c r="N991" i="5"/>
  <c r="M991" i="5"/>
  <c r="M931" i="5"/>
  <c r="N931" i="5"/>
  <c r="M531" i="5"/>
  <c r="N531" i="5"/>
  <c r="J964" i="5"/>
  <c r="J930" i="5"/>
  <c r="R10" i="5" l="1"/>
  <c r="N562" i="5"/>
  <c r="M562" i="5"/>
  <c r="R562" i="5"/>
  <c r="O562" i="5"/>
  <c r="P562" i="5"/>
  <c r="Q562" i="5"/>
  <c r="N1386" i="5"/>
  <c r="M1386" i="5"/>
  <c r="J1082" i="5"/>
  <c r="M1082" i="5" s="1"/>
  <c r="M522" i="5"/>
  <c r="J11" i="5"/>
  <c r="J10" i="5" s="1"/>
  <c r="R11" i="5"/>
  <c r="Q11" i="5"/>
  <c r="P11" i="5"/>
  <c r="O11" i="5"/>
  <c r="M964" i="5"/>
  <c r="N964" i="5"/>
  <c r="N1024" i="5"/>
  <c r="M1024" i="5"/>
  <c r="M930" i="5"/>
  <c r="N930" i="5"/>
  <c r="O10" i="5" l="1"/>
  <c r="P10" i="5"/>
  <c r="Q10" i="5"/>
  <c r="M10" i="5"/>
  <c r="N10" i="5"/>
  <c r="N1082" i="5"/>
  <c r="M11" i="5"/>
  <c r="N11" i="5"/>
</calcChain>
</file>

<file path=xl/sharedStrings.xml><?xml version="1.0" encoding="utf-8"?>
<sst xmlns="http://schemas.openxmlformats.org/spreadsheetml/2006/main" count="9774" uniqueCount="903">
  <si>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</si>
  <si>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</si>
  <si>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</si>
  <si>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</si>
  <si>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>Сумма</t>
  </si>
  <si>
    <t>%</t>
  </si>
  <si>
    <t>Исполнено (ф.0503127)</t>
  </si>
  <si>
    <t>утвержденных бюджетных назначений по отчету</t>
  </si>
  <si>
    <t>Утвержденных бюджетных назначений по отчету (ф.0503127)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</si>
  <si>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</si>
  <si>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</si>
  <si>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</si>
  <si>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</si>
  <si>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</si>
  <si>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</si>
  <si>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Защита населения и территории от чрезвычайных ситуаций природного и техногенного характера, гражданская оборона</t>
  </si>
  <si>
    <t>01</t>
  </si>
  <si>
    <t>00</t>
  </si>
  <si>
    <t>0000000000</t>
  </si>
  <si>
    <t>000</t>
  </si>
  <si>
    <t>13</t>
  </si>
  <si>
    <t>03</t>
  </si>
  <si>
    <t>09</t>
  </si>
  <si>
    <t>100</t>
  </si>
  <si>
    <t>200</t>
  </si>
  <si>
    <t>244</t>
  </si>
  <si>
    <t>122</t>
  </si>
  <si>
    <t>242</t>
  </si>
  <si>
    <t>121</t>
  </si>
  <si>
    <t>129</t>
  </si>
  <si>
    <t>851</t>
  </si>
  <si>
    <t>852</t>
  </si>
  <si>
    <t>240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</si>
  <si>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</si>
  <si>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</si>
  <si>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 персоналу, за исключением фонда оплаты труда</t>
  </si>
  <si>
    <t>Закупка товаров, работ, услуг в сфере информационно-коммуникационных технологий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</si>
  <si>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</si>
  <si>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Иные межбюджетные трансферты</t>
  </si>
  <si>
    <t>120</t>
  </si>
  <si>
    <t>800</t>
  </si>
  <si>
    <t>500</t>
  </si>
  <si>
    <t>540</t>
  </si>
  <si>
    <t>853</t>
  </si>
  <si>
    <t xml:space="preserve">Отклонение БР от решения о бюджете </t>
  </si>
  <si>
    <t xml:space="preserve">Прочая закупка товаров, работ и услуг </t>
  </si>
  <si>
    <t>2600200193</t>
  </si>
  <si>
    <t>Закупка товаров, работ и услуг для государственных (муниципальных услуг)</t>
  </si>
  <si>
    <t>431000П010</t>
  </si>
  <si>
    <t>431000П020</t>
  </si>
  <si>
    <t>431000П090</t>
  </si>
  <si>
    <t>431000П130</t>
  </si>
  <si>
    <t>431000П170</t>
  </si>
  <si>
    <t>431000П300</t>
  </si>
  <si>
    <t>431000П310</t>
  </si>
  <si>
    <t>431000П320</t>
  </si>
  <si>
    <t>431000П341</t>
  </si>
  <si>
    <t>431000П360</t>
  </si>
  <si>
    <t>Передача объектов недвижимого и движимого имущества в уставной капитал хозяйственных обществ в рамках муниципальной программы "Управление муниципальным имуществом Ульчского муниципального района Хабаровского края на 2016-2021 годы"</t>
  </si>
  <si>
    <t>Передача объектов водоснабжения и водоотведения, расположенных на территории Де-Кастринского сельского поселения в уставный капитал ОАО "Де-Кастринская ТЭЦ" в рамках муниципальной программы "Управление муниципальным имуществом Ульчского муниципального района Хабаровского края на 2016-2021 годы"</t>
  </si>
  <si>
    <t>Расходы на выплаты персоналу казенных учреждений</t>
  </si>
  <si>
    <t>Учреждения по обеспечению хозяйственного обслуживания (фонд оплаты труда и взносы по социальному обязательному страхованию)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</si>
  <si>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</si>
  <si>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</si>
  <si>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Исполнение судебных актов</t>
  </si>
  <si>
    <t>431000П370</t>
  </si>
  <si>
    <t>Осуществление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</t>
  </si>
  <si>
    <t>491000П331</t>
  </si>
  <si>
    <t>Субсидии юридическим лицам (кроме некоммерческих организаций), индивидуальным предпринимателям, физическим лицам</t>
  </si>
  <si>
    <t>Муниципальная программа "Улучшение качества жилищно-коммунальных услуг на территории Ульчского муниципального района Хабаровского края на 2014-2020 годы"</t>
  </si>
  <si>
    <t>Обеспечение бесперебойного и надёжного функционирования объектов энергетики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</si>
  <si>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Содержание, капитальный и текущий ремонт объектов коммунального хозяйства находящихся в собственности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</si>
  <si>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Предоставление субсидий юридическим лицам для возмещения убытков, связанных с применением регулируемых тарифов на электрическую энергию, поставляемую населению в зонах децентрализованного энергоснабжения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</si>
  <si>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020020П080</t>
  </si>
  <si>
    <t>Предоставление субсидий юридическим лицам для возмещения  убытков, связанных с применением регулируемых тарифов (цен) на тепловую энергию, поставляемую населению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</si>
  <si>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020020П120</t>
  </si>
  <si>
    <t>Предоставление субсидий юридическим лицам для возмещения недополученных доходов в связи с применением льготных тарифов на тепловую и электрическую энергию (мощность),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</si>
  <si>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020020П160</t>
  </si>
  <si>
    <t>Предоставление субсидий юридическим лицам для возмещения недополученных доходов в связи с предоставлением компенсации части расходов граждан на оплату коммунальных услуг, возникающих в связи с ростом платы за данные услуги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</si>
  <si>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020020П350</t>
  </si>
  <si>
    <t>Капитальный ремонт и обеспечение функционирования коммунальных объектов находящихся в муниципальной собственности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</si>
  <si>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02002SС560</t>
  </si>
  <si>
    <t>Теплоснабжение населенных пунктов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</si>
  <si>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Разработка и актуализация схем теплоснабжения сельских поселений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</si>
  <si>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Муниципальная программа "Создание благоприятных условий для проживания граждан в Ульчском муниципальном районе на 2014-2024 годы"</t>
  </si>
  <si>
    <t>Образование</t>
  </si>
  <si>
    <t>Общее образование</t>
  </si>
  <si>
    <t xml:space="preserve">Муниципальная программа "Развитие образования Ульчского муниципального района до 2021 года" </t>
  </si>
  <si>
    <t xml:space="preserve">Обеспечение доступности и качества общего образования в рамках муниципальной программы "Развитие образования Ульчского муниципального района до 2021 года" </t>
  </si>
  <si>
    <t xml:space="preserve">Развитие инфраструктуры Ульчского муниципального района в области образования в рамках муниципальной программы "Развитие образования Ульчского муниципального района до 2021 года" </t>
  </si>
  <si>
    <t xml:space="preserve">Строительство объекта муниципальной собственности "Пришкольный интернат. Спальный корпус на 35 мест в п.Тыр Ульчского района" в рамках муниципальной программы "Развитие образования Ульчского муниципального района до 2021 года"  </t>
  </si>
  <si>
    <t>Бюджетные инвестиции в объекты государственной (муниципальной) собственности государственным (муниципальным)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</si>
  <si>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</si>
  <si>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</si>
  <si>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</si>
  <si>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</si>
  <si>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901</t>
  </si>
  <si>
    <t>02</t>
  </si>
  <si>
    <t>04</t>
  </si>
  <si>
    <t>2600100193</t>
  </si>
  <si>
    <t>2600400193</t>
  </si>
  <si>
    <t>4310000003</t>
  </si>
  <si>
    <t>4310000404</t>
  </si>
  <si>
    <t>9990051200</t>
  </si>
  <si>
    <t>7110000433</t>
  </si>
  <si>
    <t>1800100099</t>
  </si>
  <si>
    <t>1800100100</t>
  </si>
  <si>
    <t>1800200144</t>
  </si>
  <si>
    <t>1800400000</t>
  </si>
  <si>
    <t>1800400204</t>
  </si>
  <si>
    <t>4630000410</t>
  </si>
  <si>
    <t>110</t>
  </si>
  <si>
    <t>9990000427</t>
  </si>
  <si>
    <t>400</t>
  </si>
  <si>
    <t>410</t>
  </si>
  <si>
    <t>4310059300</t>
  </si>
  <si>
    <t>530</t>
  </si>
  <si>
    <t>4310059301</t>
  </si>
  <si>
    <t>1500100102</t>
  </si>
  <si>
    <t>1900100104</t>
  </si>
  <si>
    <t>1900100105</t>
  </si>
  <si>
    <t>1900100106</t>
  </si>
  <si>
    <t>1900100206</t>
  </si>
  <si>
    <t>0400100032</t>
  </si>
  <si>
    <t>810</t>
  </si>
  <si>
    <t>9990000439</t>
  </si>
  <si>
    <t>0200000000</t>
  </si>
  <si>
    <t>0200200000</t>
  </si>
  <si>
    <t>0200200027</t>
  </si>
  <si>
    <t>0200400000</t>
  </si>
  <si>
    <t>0200400150</t>
  </si>
  <si>
    <t>0300100030</t>
  </si>
  <si>
    <t>9990000440</t>
  </si>
  <si>
    <t>0100000000</t>
  </si>
  <si>
    <t>0150000000</t>
  </si>
  <si>
    <t>0150100000</t>
  </si>
  <si>
    <t>0150100005</t>
  </si>
  <si>
    <t>6210000419</t>
  </si>
  <si>
    <t>6220000004</t>
  </si>
  <si>
    <t>6410000420</t>
  </si>
  <si>
    <t>2200100097</t>
  </si>
  <si>
    <t>6710000423</t>
  </si>
  <si>
    <t>05</t>
  </si>
  <si>
    <t>06</t>
  </si>
  <si>
    <t>07</t>
  </si>
  <si>
    <t xml:space="preserve"> Бюджетной росписью (БР)</t>
  </si>
  <si>
    <t xml:space="preserve">Закупка товаров, работ, услуг в целях капитального ремонта 
государственного (муниципального) имущества 
</t>
  </si>
  <si>
    <t>243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</si>
  <si>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</t>
  </si>
  <si>
    <t>811</t>
  </si>
  <si>
    <t xml:space="preserve">Бюджетные инвестиции в объекты капитального строительства 
государственной (муниципальной) собственности 
</t>
  </si>
  <si>
    <t>414</t>
  </si>
  <si>
    <t>313</t>
  </si>
  <si>
    <t>621</t>
  </si>
  <si>
    <t>831</t>
  </si>
  <si>
    <t>Иные выплаты персоналу учреждений, за исключением фонда оплаты труда</t>
  </si>
  <si>
    <t>112</t>
  </si>
  <si>
    <t>111</t>
  </si>
  <si>
    <t>119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</si>
  <si>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</si>
  <si>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</si>
  <si>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8=(гр.5-гр.4)</t>
  </si>
  <si>
    <t>9=(гр.5:гр.4)х     100%</t>
  </si>
  <si>
    <t>10=(гр.7-гр.6)</t>
  </si>
  <si>
    <t>11=(гр.7/гр6)х100%</t>
  </si>
  <si>
    <t>12=(гр.7-гр.3)</t>
  </si>
  <si>
    <t>13=(гр.7/гр.3)х           100%</t>
  </si>
  <si>
    <t>312</t>
  </si>
  <si>
    <t>Глава Ульчского муниципального района (фонд оплаты труда и взносы по социальному обязательному страхованию)</t>
  </si>
  <si>
    <t xml:space="preserve"> Mонтаж дополнительного газопоршневого агрегата с утилизацией тепла на ГПЭС с. Анинские  Минеральные Воды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</si>
  <si>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0200100146</t>
  </si>
  <si>
    <t>Капитальные вложения в объекты государственной (муниципальной) собственности</t>
  </si>
  <si>
    <t>10</t>
  </si>
  <si>
    <t>Исполнение судебных актов Российской Федерации и мировых соглашений по возмещению причиненного вреда</t>
  </si>
  <si>
    <t>Бюджетные инвестиции в объекты капитального строительства государственной (муниципальной) собственности</t>
  </si>
  <si>
    <t>411000Д041</t>
  </si>
  <si>
    <t>411000Д030</t>
  </si>
  <si>
    <t>4310000441</t>
  </si>
  <si>
    <t>Администрация Ульчского муниципального района (за счет дотации на поддержку мер по обеспечению сбалансированности местных бюджетов)</t>
  </si>
  <si>
    <t>431000Д030</t>
  </si>
  <si>
    <t>8400000435</t>
  </si>
  <si>
    <t>880</t>
  </si>
  <si>
    <t>Проведение выборов депутатов Собрания депутатов Ульчского муниципального района</t>
  </si>
  <si>
    <t>Специальные расходы</t>
  </si>
  <si>
    <t>12401L5150</t>
  </si>
  <si>
    <t>431000Д041</t>
  </si>
  <si>
    <t>Обеспечение проезда граждан из числа КМНС и общественных организаций КМНС на мероприятия, направленные на сохранение и поддержку родных языков и культуры</t>
  </si>
  <si>
    <t>Проведение районной Спартакиады по национальным видам спорта КМНС в рамках муниципальной программы "Развитие социальной инфраструктуры территории компактного проживания коренных малочисленных народов Севера"</t>
  </si>
  <si>
    <t>12501L5150</t>
  </si>
  <si>
    <t>Содействие в издании страницы на Ульчском языке в районной газете "Амурский Маяк" в рамках муниципальной программы "Развитие социальной инфраструктуры территории компактного проживания коренных малочисленных народов Севера"</t>
  </si>
  <si>
    <t>12601L5150</t>
  </si>
  <si>
    <t>463000Д030</t>
  </si>
  <si>
    <t>Учреждение по обеспечению хозяйственного обслуживания (за счет дотации на поддержку мер по обеспечению сбалансированности местных бюджетав)</t>
  </si>
  <si>
    <t>463000Д041</t>
  </si>
  <si>
    <t>463000Д042</t>
  </si>
  <si>
    <t>Учреждение по обеспечению хозяйственного обслуживания (оплата коммунальных услуг)</t>
  </si>
  <si>
    <t>999000Д030</t>
  </si>
  <si>
    <t>412</t>
  </si>
  <si>
    <t>431005930F</t>
  </si>
  <si>
    <t>02001SC410</t>
  </si>
  <si>
    <t xml:space="preserve">  </t>
  </si>
  <si>
    <t>Решением о бюджете от 18.12.2020 № 350-32 в редакции от 23.11.2021 г. № 428-43</t>
  </si>
  <si>
    <t xml:space="preserve">Отклонение исполненных бюджетных назначений 2021 года от </t>
  </si>
  <si>
    <t>отчета за 2020 год</t>
  </si>
  <si>
    <t>4110000401</t>
  </si>
  <si>
    <t>1200500127</t>
  </si>
  <si>
    <t>1200500128</t>
  </si>
  <si>
    <t>1800200148</t>
  </si>
  <si>
    <t>1800500313</t>
  </si>
  <si>
    <t>9990000451</t>
  </si>
  <si>
    <t>9990000452</t>
  </si>
  <si>
    <t>431005879М</t>
  </si>
  <si>
    <t>480000И240</t>
  </si>
  <si>
    <t>360</t>
  </si>
  <si>
    <t>14</t>
  </si>
  <si>
    <t>3600000328</t>
  </si>
  <si>
    <t>12</t>
  </si>
  <si>
    <t>2400500181</t>
  </si>
  <si>
    <t>9990054690</t>
  </si>
  <si>
    <t>9990000453</t>
  </si>
  <si>
    <t>2900100209</t>
  </si>
  <si>
    <t>2900100215</t>
  </si>
  <si>
    <t>2900100213</t>
  </si>
  <si>
    <t>2900100254</t>
  </si>
  <si>
    <t>2900200226</t>
  </si>
  <si>
    <t>2900200228</t>
  </si>
  <si>
    <t>2900300229</t>
  </si>
  <si>
    <t>2900500242</t>
  </si>
  <si>
    <t>290050П080</t>
  </si>
  <si>
    <t>290050П120</t>
  </si>
  <si>
    <t>290050П160</t>
  </si>
  <si>
    <t>290050П350</t>
  </si>
  <si>
    <t>3100100254</t>
  </si>
  <si>
    <t>3100200259</t>
  </si>
  <si>
    <t>11</t>
  </si>
  <si>
    <t>3300100272</t>
  </si>
  <si>
    <t>340</t>
  </si>
  <si>
    <t>0150300012</t>
  </si>
  <si>
    <t>0150300314</t>
  </si>
  <si>
    <t>0150300315</t>
  </si>
  <si>
    <t>015030П390</t>
  </si>
  <si>
    <t>3500200318</t>
  </si>
  <si>
    <t>3500200319</t>
  </si>
  <si>
    <t>3500200320</t>
  </si>
  <si>
    <t>350020П390</t>
  </si>
  <si>
    <t>0150200006</t>
  </si>
  <si>
    <t>0150200316</t>
  </si>
  <si>
    <t>0150200317</t>
  </si>
  <si>
    <t>015020П140</t>
  </si>
  <si>
    <t>015020П380</t>
  </si>
  <si>
    <t>015020П410</t>
  </si>
  <si>
    <t>01502R303М</t>
  </si>
  <si>
    <t>902</t>
  </si>
  <si>
    <t>0160000087</t>
  </si>
  <si>
    <t>01600L304М</t>
  </si>
  <si>
    <t>3500100321</t>
  </si>
  <si>
    <t>3500100322</t>
  </si>
  <si>
    <t>3500100323</t>
  </si>
  <si>
    <t>350010П140</t>
  </si>
  <si>
    <t>350010П380</t>
  </si>
  <si>
    <t>35001R303М</t>
  </si>
  <si>
    <t>35007L304М</t>
  </si>
  <si>
    <t>751000И260</t>
  </si>
  <si>
    <t>0120000002</t>
  </si>
  <si>
    <t>0120000318</t>
  </si>
  <si>
    <t>0120000319</t>
  </si>
  <si>
    <t>01200SС030</t>
  </si>
  <si>
    <t>3500300326</t>
  </si>
  <si>
    <t>3500300327</t>
  </si>
  <si>
    <t>35003SС030</t>
  </si>
  <si>
    <t>0110000001</t>
  </si>
  <si>
    <t>3500500328</t>
  </si>
  <si>
    <t>4330000415</t>
  </si>
  <si>
    <t>433000П150</t>
  </si>
  <si>
    <t>433000П240</t>
  </si>
  <si>
    <t>433000П260</t>
  </si>
  <si>
    <t>433000П420</t>
  </si>
  <si>
    <t>5910000416</t>
  </si>
  <si>
    <t>5910000437</t>
  </si>
  <si>
    <t>015020П230</t>
  </si>
  <si>
    <t>350010П230</t>
  </si>
  <si>
    <t>015020П250</t>
  </si>
  <si>
    <t>Социальные выплаты гражданам, кроме публичных нормативных социальных выплат</t>
  </si>
  <si>
    <t>350010П250</t>
  </si>
  <si>
    <t>4210000402</t>
  </si>
  <si>
    <t>4220000403</t>
  </si>
  <si>
    <t>4410000405</t>
  </si>
  <si>
    <t>4420000406</t>
  </si>
  <si>
    <t>4350000429</t>
  </si>
  <si>
    <t>906</t>
  </si>
  <si>
    <t>932</t>
  </si>
  <si>
    <t>4320000408</t>
  </si>
  <si>
    <t>9990000450</t>
  </si>
  <si>
    <t>730</t>
  </si>
  <si>
    <t>0900200015</t>
  </si>
  <si>
    <t>090020П030</t>
  </si>
  <si>
    <t>0900100050</t>
  </si>
  <si>
    <t>0900200050</t>
  </si>
  <si>
    <t>3400400302</t>
  </si>
  <si>
    <t>3400400303</t>
  </si>
  <si>
    <t>3400400304</t>
  </si>
  <si>
    <t>340040И270</t>
  </si>
  <si>
    <t>34004L3060</t>
  </si>
  <si>
    <t>2000100069</t>
  </si>
  <si>
    <t>2000200069</t>
  </si>
  <si>
    <t>2000300069</t>
  </si>
  <si>
    <t>200030И310</t>
  </si>
  <si>
    <t>08</t>
  </si>
  <si>
    <t>3400200292</t>
  </si>
  <si>
    <t>3400200293</t>
  </si>
  <si>
    <t>3400200294</t>
  </si>
  <si>
    <t>340020И270</t>
  </si>
  <si>
    <t>34002L5190</t>
  </si>
  <si>
    <t>3400300050</t>
  </si>
  <si>
    <t>3400300297</t>
  </si>
  <si>
    <t>3400300298</t>
  </si>
  <si>
    <t>3400300299</t>
  </si>
  <si>
    <t>340030И270</t>
  </si>
  <si>
    <t>34003L4670</t>
  </si>
  <si>
    <t>3400500310</t>
  </si>
  <si>
    <t>340050И270</t>
  </si>
  <si>
    <t>4340000417</t>
  </si>
  <si>
    <t>6110000418</t>
  </si>
  <si>
    <t>2200200048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</si>
  <si>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</si>
  <si>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</si>
  <si>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Глава Ульчского муниципального района</t>
  </si>
  <si>
    <t xml:space="preserve">          Фонд оплаты труда государственных (муниципальных) органов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</si>
  <si>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</si>
  <si>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Расходы на обеспечение функций органов местного самоуправления в рамках муниципальной программы "Развитие муниципальной службы в Ульчском муниципальной районе на 2017-2021 годы" (за счет средств бюджета района)</t>
  </si>
  <si>
    <t>23003SС310</t>
  </si>
  <si>
    <t xml:space="preserve">          Прочая закупка товаров, работ и услуг</t>
  </si>
  <si>
    <t xml:space="preserve">        Расходы на обеспечение функций органов местного самоуправления в рамках муниципальной программы " Информатизация деятельности администрации Ульчского муниципального района"</t>
  </si>
  <si>
    <t xml:space="preserve">          Закупка товаров, работ, услуг в сфере информационно-коммуникационных технологий</t>
  </si>
  <si>
    <t xml:space="preserve">        Расходы на обеспечение функций органов местного самоуправления в рамках муниципальной программы «Информатизация деятельности администрации Ульчского муниципального района»</t>
  </si>
  <si>
    <t xml:space="preserve">        Расходы на обеспечение функций органов местного самоуправления в рамках муниципальной программы "Информатизация деятельности администрации Ульчского муниципального района"</t>
  </si>
  <si>
    <t xml:space="preserve">        Осуществление части полномочий по решению вопросов местного значения в соответствии с заключенными соглашениями- полномочия по разработке прогноза социально-экономического развития,основных показателей развития муниципального сектора, мониторинг выполнения прогнозных данных сельских поселений</t>
  </si>
  <si>
    <t xml:space="preserve">        Аппарат администрации Ульчского муниципального района</t>
  </si>
  <si>
    <t xml:space="preserve">          Уплата прочих налогов, сборов</t>
  </si>
  <si>
    <t xml:space="preserve">          Уплата иных платежей</t>
  </si>
  <si>
    <t xml:space="preserve">        Предоставление иных межбюджетных трансфертов бюджетам сельских поселений на осуществление полномочий (части полномочий) по решению вопросов местного значения в соответствии с заключенными соглашениями в области жилищных отношений - администрирование</t>
  </si>
  <si>
    <t xml:space="preserve">          Иные межбюджетные трансферты</t>
  </si>
  <si>
    <t xml:space="preserve">        Закон Хабаровского края от 19.01.2005 № 248 "О наделении органов местного самоуправления государственными полномочиями Хабаровского края по созданию и организации деятельности комиссий по делам несовершеннолетних и защите их прав"</t>
  </si>
  <si>
    <t>0101</t>
  </si>
  <si>
    <t xml:space="preserve">        Закон Хабаровского края от 26.10.2005 № 306 "О наделении органов местного самоуправления государственными полномочиями Хабаровского края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местностей"</t>
  </si>
  <si>
    <t>8611</t>
  </si>
  <si>
    <t xml:space="preserve">        Закон Хабаровского края от 31.10.2007 № 143 "О наделении органов местного самоуправления Хабаровского края государственными полномочиями Хабаровского края компенсации организациям убытков, связанных с применением регулируемых тарифов на электрическую энергию, поставляемую населению в зонах децентрализованного энергоснабжения" - администрирование</t>
  </si>
  <si>
    <t>4407</t>
  </si>
  <si>
    <t xml:space="preserve">        Закон Хабаровского края от 31.10.2007 № 150 "О наделении органов местного самоуправления Хабаровского края государственными полномочиями Хабаровского края по компенсации организациям убытков, связанных с применением регулируемых тарифов (цен) на тепловую энергию, поставляемую населению" - администрирование</t>
  </si>
  <si>
    <t>4406</t>
  </si>
  <si>
    <t xml:space="preserve">        Закон Хабаровского края от 11.03.2015 года № 42 "О наделении органов местного самоуправления государственными полномочиями Хабаровского края по предоставлению компенсации выпадающих доходов, связанных с применением льготных тарифов на тепловую и электрическую энергию (мощность) - администрирование</t>
  </si>
  <si>
    <t>4425</t>
  </si>
  <si>
    <t xml:space="preserve">        Закон Хабаровского края от 14.11.2007 № 154 "О наделении органов местного самоуправления государственными полномочиями Хабаровского края по возмещению стоимости услуг, предоставляемых согласно гарантированному перечню услуг по погребению" - администрирование</t>
  </si>
  <si>
    <t>4408</t>
  </si>
  <si>
    <t xml:space="preserve">        Закон Хабаровского края от 25.11.2009 № 276 "О наделении органов местного самоуправления Хабаровского края  отдельными государственными полномочиями Хабаровского края по государственному управлению охраной труда"</t>
  </si>
  <si>
    <t>1101</t>
  </si>
  <si>
    <t xml:space="preserve">        Закон Хабаровского края от 24.11.2010 № 49   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</si>
  <si>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0103</t>
  </si>
  <si>
    <t xml:space="preserve">        Закон Хабаровского края от 23 ноября 2011 года №146 "О наделении органов местного самоуправления отдельными государственными полномочиями Хабаровского края по организации мероприятий при осуществлении деятельности по обращению с животными без владельцев" -администрирование</t>
  </si>
  <si>
    <t>8703</t>
  </si>
  <si>
    <t xml:space="preserve">        Закон Хабаровского края от 23.04.2014 № 357 "О наделении органов местного самоуправления государственными полномочиями Хабаровского края по предоставлению компенсации части расходов граждан на оплату коммунальных услуг, возникающих в связи с ростом платы за данные услуги"- администрирование</t>
  </si>
  <si>
    <t>4412</t>
  </si>
  <si>
    <t xml:space="preserve">      Судебная система</t>
  </si>
  <si>
    <t xml:space="preserve">        Осуществление пономочий на составление (изменение) списков кандидатов в присяжные заседатели в рамках непрограммных расходов органов местного самоуправления муниципального района</t>
  </si>
  <si>
    <t>21-51200-00000-00000</t>
  </si>
  <si>
    <t xml:space="preserve">      Резервные фонды</t>
  </si>
  <si>
    <t xml:space="preserve">        Резервный фонд администрации Ульчского муниципального района</t>
  </si>
  <si>
    <t xml:space="preserve">          Резервные средства</t>
  </si>
  <si>
    <t>870</t>
  </si>
  <si>
    <t xml:space="preserve">      Другие общегосударственные вопросы</t>
  </si>
  <si>
    <t xml:space="preserve">        Проведение районного конкурса мастеров народных художественных промыслов "Пакчи" в рамках муниципальной программы "Развитие социальной инфраструктуры территорий компактного проживания коренных малочисленных народов Севера и создание условий для вовлечения коренных малочисленных народов Севера в решение вопросов местного значения в Ульчском муниципальном районе на 2014-2025 годы"</t>
  </si>
  <si>
    <t xml:space="preserve">        Проведение торжественных мероприятий, посвященных Международному Дню коренных народов мира в рамках муниципальной программы "Развитие социальной инфраструктуры территорий компактного проживания коренных малочисленных народов Севера и создание условий для вовлечения коренных малочисленных народов Севера в решение вопросов местного значения в Ульчском муниципальном районе на 2014-2025 годы"</t>
  </si>
  <si>
    <t xml:space="preserve">        Определение рыночной стоимости объектов муниципальной собственности, не задействованных в обеспечении функций Ульчского муниципального района, подлежащих приватизации,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</si>
  <si>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Обеспечение проведения работ по независимой оценке рыночной стоимости пользования объектами, находящихся в муниципальной собственности, в целях проведения торгов на право заключения договоров аренды в рамках муниципальной программы "Управление муниципальным имуществом Ульчского муниципального района Хабаровского края на 2016-2021 годы"</t>
  </si>
  <si>
    <t xml:space="preserve">        Осуществление государственной регистрации права собственности муниципального образования на объекты недвижимого и движимого имущества в рамках муниципальной программы "Управление муниципальным имуществом Ульчского муниципального района Хабаровского края на 2016-2021 годы"</t>
  </si>
  <si>
    <t xml:space="preserve">        Оформление документов по списанию муниципального имущества Ульчского муниципального района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</si>
  <si>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Реконструкция и ремонт объектов, находящегося в муниципальной собственности Ульчского муниципального района Хабаровского края, в рамках содержания муниципального имущества, не вовлеченных в оборот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</si>
  <si>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Корректировка градостроительной документации района, а также разработка проектов планировок территорий в рамках муниципальной программы "Жилище 2021-2024 годы" Ульчского муниципального района Хабаровского края"</t>
  </si>
  <si>
    <t>3200100261</t>
  </si>
  <si>
    <t xml:space="preserve">        Учреждения по обеспечению хозяйственного обслуживания</t>
  </si>
  <si>
    <t xml:space="preserve">          Фонд оплаты труда учреждений</t>
  </si>
  <si>
    <t xml:space="preserve">          Иные выплаты персоналу учреждений, за исключением фонда оплаты труда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</si>
  <si>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</si>
  <si>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Закупка энергетических ресурсов</t>
  </si>
  <si>
    <t>247</t>
  </si>
  <si>
    <t xml:space="preserve">        Представительские и иные расходы администрации муниципального района в рамках непрограммных расходов органов местного самоуправления муниципального района</t>
  </si>
  <si>
    <t>КРВ1</t>
  </si>
  <si>
    <t xml:space="preserve">        Мероприятия в рамках осуществления функций по муниципальному лесному контролю</t>
  </si>
  <si>
    <t xml:space="preserve">        Мероприятия в рамках осуществления полномочий муниципального района по обеспечению безопасности людей на водных объектах, охране их жизни и здоровья</t>
  </si>
  <si>
    <t xml:space="preserve">    НАЦИОНАЛЬНАЯ БЕЗОПАСНОСТЬ И ПРАВООХРАНИТЕЛЬНАЯ ДЕЯТЕЛЬНОСТЬ</t>
  </si>
  <si>
    <t xml:space="preserve">      Органы юстиции</t>
  </si>
  <si>
    <t xml:space="preserve">        Закон Хабаровского края от 29 сентября 2005 года № 301 "О наделении органов местного самоуправления полномочиями на государственную регистрацию актов гражданского состояния" (за счет средств краевого бюджета)</t>
  </si>
  <si>
    <t>0106</t>
  </si>
  <si>
    <t xml:space="preserve">        Выплаты стимулирующего характера за особые условия труда и дополнительную нагрузку работникам органов записи  гражданского состояния субъектов РФ и г. Байконура,осуществляющим конвертацию и передачу записей актов гражданского состояния в Единый государственный реестр  записей актов гражданского состояния,в том числе записей актов о рождении детей в возрасте от 3 до 18 лет в целях обеспечения дополнительных мер социальной поддержки семей,имеющих детей.</t>
  </si>
  <si>
    <t>21-58790-00000-00000</t>
  </si>
  <si>
    <t xml:space="preserve">        Осуществление полномочий Российской Федерации на государственную регистрацию актов гражданского состояния</t>
  </si>
  <si>
    <t>21-59000-00000-00300</t>
  </si>
  <si>
    <t xml:space="preserve">        Мероприятия по предупреждению и ликвидации последствий чрезвычайных ситуаций и стихийных бедствий в рамках муниципальной программы "Защита населения Ульчского муниципального района от чрезвычайных ситуаций на 2014-2024 годы"</t>
  </si>
  <si>
    <t xml:space="preserve">        Оказание единовременной материальной помощи пострадавшим гражданам, в результате чрезвычайной ситуации</t>
  </si>
  <si>
    <t xml:space="preserve">      Другие вопросы в области национальной безопасности и правоохранительной деятельности</t>
  </si>
  <si>
    <t xml:space="preserve">        Создание условий для реабилитации несовершеннолетних.находящихся в социально опасном положении.в краевых специализированных учреждениях (оплата проезда несовершеннлетних и сопровождающих их лиц в рамках муниципальной программы "Профилактика правонарушений в Ульчском муниципальном районе Хабаровского края на 2021-2025 годы"</t>
  </si>
  <si>
    <t>123</t>
  </si>
  <si>
    <t xml:space="preserve">    НАЦИОНАЛЬНАЯ ЭКОНОМИКА</t>
  </si>
  <si>
    <t xml:space="preserve">      Сельское хозяйство и рыболовство</t>
  </si>
  <si>
    <t xml:space="preserve">        Закон Хабаровского края от 23 ноября 2011 года № 146 "О наделении органов местного самоуправления отдельными государственными полномочиями Хабаровского края по организации мероприятий при осуществлении деятельности по обращению с животными без владельцев"</t>
  </si>
  <si>
    <t>8704</t>
  </si>
  <si>
    <t xml:space="preserve">      Дорожное хозяйство (дорожные фонды)</t>
  </si>
  <si>
    <t xml:space="preserve">        Содержание автомобильных дорог,автозимников и ледовых переправ общего пользования между населенными пунктами в границах Ульчского муниципального района в рамках муниципальной программы "Развитие транспортной системы Ульчского муниципального района на 2017-2025 годы"</t>
  </si>
  <si>
    <t xml:space="preserve">        Ремонт автомобильных дорог общего пользования между населенными пунктами в границах Ульчского муниципального района в рамках муниципальной программы "Развитие транспортной системы Ульчского муниципального района на 2017-2025 годы"</t>
  </si>
  <si>
    <t xml:space="preserve">        Приобретение и постановка специализированной техники для содержания автомобильных дорог общего пользования местного значения в рамках муниципальной программы "Развитие транспортной системы Ульчского муниципального района на 2017-2025 годы"</t>
  </si>
  <si>
    <t xml:space="preserve">        Проектирование, строительство, реконструкция автомобильных дорог, автозимников и ледовых переправ общего пользования между населенными пунктами в границах Ульчского муниципального района и сооружений на них в рамках муниципальной программы "Развитие транспортной системы Ульчского муниципального района на 2017-2025 годы"</t>
  </si>
  <si>
    <t xml:space="preserve">      Другие вопросы в области национальной экономики</t>
  </si>
  <si>
    <t xml:space="preserve">        Проведение кадастровых работ с целью осуществления государственного кадастрового учета по земельным участкам при разграничении государственной собственности на землю в рамках муниципальной программы "Совершенствование системы управления земельными ресурсами на территории Ульчского муниципального района на 2014-2024 годы"</t>
  </si>
  <si>
    <t xml:space="preserve">        Проведение кадастровых работ с целью осуществления государственного кадастрового учета по земельным участкам, предоставляемым в собственность бесплатно гражданам, имеющим трех и более детей в рамках муниципальной программы "Совершенствование системы управления земельными ресурсами на территории Ульчского муниципального района на 2014-2024 годы"</t>
  </si>
  <si>
    <t>04001SС060</t>
  </si>
  <si>
    <t xml:space="preserve">        Субсидии субъектам малого и среднего предпринимательства на возмещение части  затрат на приобретение основных средств в рамках муниципальной программы "Развитие малого и среднего предпринимательства в Ульчском муниципальном районе"</t>
  </si>
  <si>
    <t>24001SС260</t>
  </si>
  <si>
    <t>8851</t>
  </si>
  <si>
    <t xml:space="preserve">        Субсидии организациям.образующим инфраструктуру поддержки субъекта малого и среднего предпринимательства. на осуществление деятельности по поддержке субъектов малого и среднего предпринимательства в рамках муниципальной программы "Развитие малого и среднего предпринимательства в Ульчском муниципальном районе на 2018-2022 годы"</t>
  </si>
  <si>
    <t>24002SС260</t>
  </si>
  <si>
    <t xml:space="preserve">        Гранты в форме субсидий начинающим субъектам малого и среднего предпринимательства для реализации бизнес-проектов в рамках муниципальной программы "Развитие малого и среднего предпринимательства в Ульчском муниципальном районе"</t>
  </si>
  <si>
    <t xml:space="preserve">        Проведение Всероссийской переписи населения</t>
  </si>
  <si>
    <t>21-54690-00000-00000</t>
  </si>
  <si>
    <t xml:space="preserve">    ЖИЛИЩНО-КОММУНАЛЬНОЕ ХОЗЯЙСТВО</t>
  </si>
  <si>
    <t xml:space="preserve">      Жилищное хозяйство</t>
  </si>
  <si>
    <t xml:space="preserve">        Предоставление иных межбюджетных трансфертов бюджетам сельских поселений на осуществление полномочий (части полномочий) по решению вопросов местного значения в соответствии с заключенными соглашениями в области жилищных отношений</t>
  </si>
  <si>
    <t xml:space="preserve">        Содержание и осуществление капитального ремонта жилищного фонда Ульчского муниципального района в рамках непрограммных расходов</t>
  </si>
  <si>
    <t xml:space="preserve">          Закупка товаров, работ, услуг в целях капитального ремонта государственного (муниципального) имущества</t>
  </si>
  <si>
    <t xml:space="preserve">      Коммунальное хозяйство</t>
  </si>
  <si>
    <t xml:space="preserve">        Субсидии юридическим лицам для возмещения убытков, связанных с применением регулируемых тарифов на услуги муниципальных бань, оказываемые населению в рамках муниципальной программы "Создание благоприятных условий для проживания граждан в Ульчском муниципальном районе на 2014-2024 годы"</t>
  </si>
  <si>
    <t xml:space="preserve">        Монтаж дополнительного газопоршневого агрегата с утилизацией тепла на гпэс в с .Богородское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</si>
  <si>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"Строительство ВЛ и подстанций напряжением 110/35/10 кВ для электрификации населённых пунктов Ульчского муниципального района Хабаровского края. Строительство ВЛ 10 кВ Мариинск - Большие Санники."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</si>
  <si>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"Строительство модульной газопоршневой электростанции с утилизацией тепла в п. Циммермановка."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</si>
  <si>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"Приобретение.поставка и монтаж блочномодульных энергетических установок на ДЭС Савинского сельского поселения Ульчского района Хабаровского края"</t>
  </si>
  <si>
    <t xml:space="preserve">        Монтаж дополнительного газопоршневого агрегата с утилизацией тепла на ГПЭС в с. Богородское Ульчского муниципального района</t>
  </si>
  <si>
    <t>29001SС410</t>
  </si>
  <si>
    <t>4428</t>
  </si>
  <si>
    <t xml:space="preserve">        Разработка и актуализация схем теплоснабжения сельских поселений Ульчского муниципального района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</si>
  <si>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Реконструкция внутрипоселковых тепловых сетей, реконструкция парокотельной с заменой теплоносителя на воду в п. Циммермановка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</si>
  <si>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Разработка и актуализация схем водоснабжения и водоотведения сельских поселений Ульчского муниципального района в рамках иуниципальной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</si>
  <si>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Содержание капитальный и текущий ремонт объектов коммунального хозяйства.находящихся в собственности Ульчского муниципального района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</si>
  <si>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Предоставления субсидий юридическим лицам в целях компенсации расходов организациям жилищно-коммунального хозяйства.связанных с ростом цен на дизельное топливо за 2021 год</t>
  </si>
  <si>
    <t>2900500353</t>
  </si>
  <si>
    <t xml:space="preserve">        Предоставление субсидий юридическим лицам для компенсации убытков, связанных с применением регулируемых тарифов на электрическую энергию, поставляемую населению в зонах децентрализованного энергоснабжения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</si>
  <si>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4403</t>
  </si>
  <si>
    <t xml:space="preserve">        Предоставление субсидий юридическим лицам для компенсации убытков, связанных с применением регулируемых цен (тарифов) на тепловую энергию, поставляемую населению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</si>
  <si>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613</t>
  </si>
  <si>
    <t>4402</t>
  </si>
  <si>
    <t xml:space="preserve">        Предоставление субсидий юридическим лицам для компенсации недополученных доходов в связи с применением льготных тарифов на тепловую и электрическую энергию (мощность)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</si>
  <si>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4423</t>
  </si>
  <si>
    <t xml:space="preserve">        Предоставление субсидий юридическим лицам для компенсации части расходов граждан на оплату коммунальных услуг, возникающих в связи с ростом платы за данные услуги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</si>
  <si>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4411</t>
  </si>
  <si>
    <t xml:space="preserve">        Капитальный ремонт и обеспечение функционирования коммунальных объектов находящихся в муниципальной собственности</t>
  </si>
  <si>
    <t>29005SС560</t>
  </si>
  <si>
    <t>4404</t>
  </si>
  <si>
    <t xml:space="preserve">      Благоустройство</t>
  </si>
  <si>
    <t xml:space="preserve">        Предоставление иных межбюджетных трансфертов бюджетам сельских поселений на осуществление части полномочий по решению вопросов местного значения в соответствии с заключенными соглашениями - участие в организации деятельности по накоплению,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образований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</si>
  <si>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</si>
  <si>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</si>
  <si>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Создание и содержание мест (площадок) накопления твердых коммунальных отходов в рамках муниципальной программы "Охрана окружающей среды и обеспечение экологической безопасности в Ульчском муниципальном районе до 2025 года"</t>
  </si>
  <si>
    <t xml:space="preserve">      Охрана объектов растительного и животного мира и среды их обитания</t>
  </si>
  <si>
    <t xml:space="preserve">        Организация экологического воспитания и формирование экологической культуры в области обращения с твердыми коммунальными отходами (приобретение и реализация наглядных пособий) в рамках муниципальной программы "Охрана окружающей среды и обеспечение экологической безопасности в Ульчском муниципальном районе до 2025 года"</t>
  </si>
  <si>
    <t xml:space="preserve">    СОЦИАЛЬНАЯ ПОЛИТИКА</t>
  </si>
  <si>
    <t xml:space="preserve">      Пенсионное обеспечение</t>
  </si>
  <si>
    <t xml:space="preserve">        Доплата к пенсиям муниципальных служащих</t>
  </si>
  <si>
    <t xml:space="preserve">        Осуществление части полномочий по решению вопросов местного значения в соответствии с заключенными соглашениями - доплаты к пенсиям муниципальных служащих</t>
  </si>
  <si>
    <t xml:space="preserve">      Социальное обеспечение населения</t>
  </si>
  <si>
    <t xml:space="preserve">        Мероприятия в области социальной политики</t>
  </si>
  <si>
    <t xml:space="preserve">    ФИЗИЧЕСКАЯ КУЛЬТУРА И СПОРТ</t>
  </si>
  <si>
    <t xml:space="preserve">      Массовый спорт</t>
  </si>
  <si>
    <t xml:space="preserve">        Проектирование объекта муниципальной собственности "Физкультурно-оздоровительный комплекс в с. Богородское"" в рамках муниципальной программы "Развитие физической культуры и спорта в Ульчском муниципальном районе на 2017-2021 годы"</t>
  </si>
  <si>
    <t xml:space="preserve">        Строительство физкультурно-оздоровительного комплекса в с. Богородское в рамках муниципальной программы "Развитие физической культуры и спорта в Ульчском муниципальном районе на 2022-2030 годы"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</si>
  <si>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</si>
  <si>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</si>
  <si>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Периодическая печать</t>
  </si>
  <si>
    <t xml:space="preserve">          Стипендии</t>
  </si>
  <si>
    <t xml:space="preserve">    ОБРАЗОВАНИЕ</t>
  </si>
  <si>
    <t xml:space="preserve">      Дошкольное образование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</si>
  <si>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</t>
  </si>
  <si>
    <t>611</t>
  </si>
  <si>
    <t xml:space="preserve">          Субсидии бюджетным учреждениям на иные цели</t>
  </si>
  <si>
    <t>612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</si>
  <si>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</si>
  <si>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</si>
  <si>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Субвенция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 программы "Развитие образования Ульчского муниципального района до 2021 года "</t>
  </si>
  <si>
    <t>1625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</si>
  <si>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</si>
  <si>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</si>
  <si>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</si>
  <si>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"Развитие образования Ульчского муниципального района на 2022-2030 годы"</t>
  </si>
  <si>
    <t xml:space="preserve">      Общее образование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</si>
  <si>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</si>
  <si>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</si>
  <si>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</si>
  <si>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Закон Хабаровского края от 14 ноября 2007 года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и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в рамках муниципальной программы "Развитие образования Ульчского муниципального района до 2021 года"</t>
  </si>
  <si>
    <t>1623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</si>
  <si>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муниципальной программы "Развитие образования Ульчского муниципального района до 2021 года"</t>
  </si>
  <si>
    <t>1608</t>
  </si>
  <si>
    <t xml:space="preserve">        Субвенция по выплате компенсации педагогическим работникам образовательных организаций, участвующим по решению уполномоченного Правительством края органа исполнительной власти края в сфере образования и науки в проведении государственной итоговой аттестации по образовательным программам основного общего и среднего общего образования в рабочее время и освобожденным от основной работы на период проведения указанной государственной итоговой аттестации в рамках муниципальной программы "Развитие образования Ульчского муниципального района до 2021 года"</t>
  </si>
  <si>
    <t>1620</t>
  </si>
  <si>
    <t xml:space="preserve">        Субвенция на выплату ежемесячного денежного вознаграждения педагогическим работникам образовательных организаций за выполнение функций классного руководителя в рамках муниципальной программы "Развитие образования Ульчского муниципального района до 2021 года"</t>
  </si>
  <si>
    <t>1609</t>
  </si>
  <si>
    <t>21-53030-00000-00000</t>
  </si>
  <si>
    <t xml:space="preserve">    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</si>
  <si>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015E250970</t>
  </si>
  <si>
    <t>21-50970-00000-00000</t>
  </si>
  <si>
    <t xml:space="preserve">        Здоровое питание в рамках муниципальной программы "Развитие образования Ульчского муниципального района до 2021 года"</t>
  </si>
  <si>
    <t xml:space="preserve">        Обеспечение мероприятий по организации бесплатного питания обучающихся, получающих начальное образование в муниципальных образовательных организациях в рамках муниципальной программы "Развитие образования Ульчского муниципального района до 2021 года"</t>
  </si>
  <si>
    <t>21-53040-00000-00002</t>
  </si>
  <si>
    <t>01600SС430</t>
  </si>
  <si>
    <t>1603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</si>
  <si>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</si>
  <si>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</si>
  <si>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</si>
  <si>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Закон Хабаровского края от 14 ноября 2007 года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и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в рамках муниципальной программы "Развитие образования Ульчского муниципального района на 2022-2030 годы"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</si>
  <si>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муниципальной программы "Развитие образования Ульчского муниципального района на 2022 - 2030 годы"</t>
  </si>
  <si>
    <t xml:space="preserve">        Субвенция на выплату ежемесячного денежного вознаграждения педагогическим работникам образовательных организаций за выполнение функций классного руководителя в рамках муниципальной программы "Развитие образования Ульчского муниципального района на 2022-2030 годы"</t>
  </si>
  <si>
    <t xml:space="preserve">        Обеспечение мероприятий по организации бесплатного питания обучающихся.получающих начальное образование в муниципальных образовательных организациях в рамках муниципальной программы "Развитие образования Ульчского муниципального района на 2022-2030 годы " (за счет краевых средств)</t>
  </si>
  <si>
    <t xml:space="preserve">        Проведение государственной (итоговой) аттестации в рамках единого государственного экзамена и осуществление первичной обработки регистрационных бланков единого государственного образца (питание участников)</t>
  </si>
  <si>
    <t>1602</t>
  </si>
  <si>
    <t xml:space="preserve">      Дополнительное образование детей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</si>
  <si>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2021 года"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</si>
  <si>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2020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</si>
  <si>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</si>
  <si>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Повышение оплаты труда отдельным категориям  работников муниципальных учреждений в рамках муниципальной программы "Развитие образования Ульчского муниципального района до 2021 года"</t>
  </si>
  <si>
    <t>1626</t>
  </si>
  <si>
    <t xml:space="preserve">        Обеспечение деятельности (оказание услуг) подведомственных учреждений (учреждения дополнительного образования)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</si>
  <si>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(учреждения дополнительного образования)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</si>
  <si>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образования Ульчского муниципального района на 2022-2030 годы"</t>
  </si>
  <si>
    <t xml:space="preserve">      Молодежная политика</t>
  </si>
  <si>
    <t xml:space="preserve">        Обеспечение совершенствование форм отдыха и оздоровления детей в рамках муниципальной программы "Развитие образования Ульчского муниципального района до 2021 года"</t>
  </si>
  <si>
    <t xml:space="preserve">        Оплата наборов продуктов питания в лагерях с дневным пребыванием детей в рамках муниципальной программы "Развитие образования Ульчского муниципального района на 2022-2030 годы"</t>
  </si>
  <si>
    <t xml:space="preserve">      Другие вопросы в области образования</t>
  </si>
  <si>
    <t xml:space="preserve">        Аппарат комитета по образованию администрации Ульчского муниципального района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</si>
  <si>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- администрирование</t>
  </si>
  <si>
    <t>1624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</si>
  <si>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 муниципальных образовательных организаций, проживающим и работающим в сельских населенных пунктах, рабочих поселках (поселках городского типа) включая вышедших на пенсию - администрирование</t>
  </si>
  <si>
    <t>1617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</si>
  <si>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образования",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- администрирование</t>
  </si>
  <si>
    <t>1619</t>
  </si>
  <si>
    <t xml:space="preserve">        Закон Хабаровского края от 14 ноября 2007 года №153 -Проведение государственной итоговой аттестации по образовательным программам основного общего и среднего общего образования в рабочее время и освобожденным от основной работы на период проведения указанной государственной итоговой аттестации-администрирование</t>
  </si>
  <si>
    <t>1621</t>
  </si>
  <si>
    <t xml:space="preserve">        Централизованная бухгалтерия</t>
  </si>
  <si>
    <t xml:space="preserve">        Районный методический кабинет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</si>
  <si>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 муниципальных образовательных организаций, работающим и проживающим в сельских населенных пунктах, рабочих поселках (поселках городского типа) в рамках муниципальной программы "Развитие образования Ульчского муниципального района до 2021 года"</t>
  </si>
  <si>
    <t>1616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</si>
  <si>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-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процессом, муниципальных образовательных организаций, проживающим и работающим в сельских населенных пунктах, рабочих поселках (поселках городского типа), включая вышедших на пенсию в рамках муниципальной программы "Развитие образования Ульчского муниципального района на 2022-2030 годы"</t>
  </si>
  <si>
    <t xml:space="preserve">      Охрана семьи и детства</t>
  </si>
  <si>
    <t xml:space="preserve">        Закон Хабаровского края от 14.11.2007 №153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в рамках муниципальной программы "Развитие образования Ульчского муниципального района до 2021 года"</t>
  </si>
  <si>
    <t>1618</t>
  </si>
  <si>
    <t xml:space="preserve">          Приобретение товаров, работ, услуг в пользу граждан в целях их социального обеспечения</t>
  </si>
  <si>
    <t>323</t>
  </si>
  <si>
    <t xml:space="preserve">        Закон Хабаровского края от 14.11.2007 №153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в рамках муниципальной программы "Развитие образования Ульчского муниципального района на 2022-2030 годы"</t>
  </si>
  <si>
    <t>903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</si>
  <si>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</si>
  <si>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Собрания депутатов Ульчского муниципального района</t>
  </si>
  <si>
    <t xml:space="preserve">        Аппарат Собрания депутатов Ульчского муниципального района</t>
  </si>
  <si>
    <t>905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</si>
  <si>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</si>
  <si>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Председатель Конторольно-счетной палаты Ульчского муниципального района Хабаровского края</t>
  </si>
  <si>
    <t xml:space="preserve">        Аппарат Контрольно-счетной палаты Ульчского муниципального района Хабаровского края</t>
  </si>
  <si>
    <t xml:space="preserve">        Обучение специалистов.в том числе повышение квалификации. переподготовки кадров в сфере управления.распоряжения земельными учасками в рамках муниципальной программы "Совершенствование системы управления земельными ресурсами на территории Ульчского муниципального района на 2014- 2021 годы"</t>
  </si>
  <si>
    <t xml:space="preserve">        Аппарат комитета по управление муниципальным имуществом администрации Ульчского муниципального района</t>
  </si>
  <si>
    <t xml:space="preserve">        Аппарат финансового управления администрации Ульчского муниципального района</t>
  </si>
  <si>
    <t xml:space="preserve">    ОБСЛУЖИВАНИЕ ГОСУДАРСТВЕННОГО И МУНИЦИПАЛЬНОГО ДОЛГА</t>
  </si>
  <si>
    <t xml:space="preserve">      Обслуживание государственного внутреннего и муниципального долга</t>
  </si>
  <si>
    <t xml:space="preserve">        Выполнение прочих расходных обязательств муниципального района в рамках непрограммных расходов органов местного самоуправления муниципального района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</si>
  <si>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</si>
  <si>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</si>
  <si>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  Дотации на выравнивание бюджетной обеспеченности поселений из районного фонда финансовой поддержки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</si>
  <si>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>511</t>
  </si>
  <si>
    <t xml:space="preserve">        Дотации на выравнивание бюджетной обеспеченности поселений за счет средств краевого бюджета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</si>
  <si>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 xml:space="preserve">      Прочие межбюджетные трансферты общего характера</t>
  </si>
  <si>
    <t xml:space="preserve">        Иные межбюджетные трансферты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</si>
  <si>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 xml:space="preserve">        Иные межбюджетные трансферты утвержденные распределением</t>
  </si>
  <si>
    <t>956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</si>
  <si>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</si>
  <si>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</si>
  <si>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</si>
  <si>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Приобретение музыкальных инструментов,оборудования,учебных материалов для детских школ искусств по видам искусств" для муниципального бюджетного учреждения дополнительного образования "Булавинская школа искусства" Ульчского муниципального района Хабаровского края</t>
  </si>
  <si>
    <t>0403</t>
  </si>
  <si>
    <t xml:space="preserve">        Модернизация муниципальных детских школ искусств района по видам искусств путем их реконструкции и капитального ремонта (софинансирование расходных обязательств) в рамках муниципальной программы "Развитие культуры в Ульчском муниципальном районе Хабаровского края на 2021-2025 годы"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</si>
  <si>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культуры в Ульчском муниципальном районе Хабаровского края на 2021-2025 годы"</t>
  </si>
  <si>
    <t>34004SС020</t>
  </si>
  <si>
    <t>0406</t>
  </si>
  <si>
    <t xml:space="preserve">        Проведение мероприятий для детей и молодежи в рамках муниципальной программы "Развитие молодежной политики в Ульчском муниципальном районе на 2017-2021 годы"</t>
  </si>
  <si>
    <t xml:space="preserve">        Проведение мероприятий для детей и молодежи в рамках муниципальной программы "Развитие молодежной политики в Ульчском муниципальном районе на 2017-2021 годы</t>
  </si>
  <si>
    <t>8843</t>
  </si>
  <si>
    <t xml:space="preserve">    КУЛЬТУРА, КИНЕМАТОГРАФИЯ</t>
  </si>
  <si>
    <t xml:space="preserve">      Культура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</si>
  <si>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</si>
  <si>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</si>
  <si>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</si>
  <si>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Проведение районного ежегодного конкурса "Лучшая библиотека".участие в краевом конкурсе "Лучшая библиотека Хабаровского края" для муниципального бюджетного учреждения "Межпоселенческая библиотека" Ульчского муниципального района Хабаровского края</t>
  </si>
  <si>
    <t xml:space="preserve">        Комплектование книжных фондов муниципальных общедоступных библиотек (комплектование библиотек, в том числе актуальной и краеведческой литературой, электронными изданиями, осуществление подписки на периодические издания) в рамках муниципальной программы "Развитие культуры в Ульчском муниципальном районе Хабаровского края на 2021-2025 годы"</t>
  </si>
  <si>
    <t xml:space="preserve">        "Государственная поддержка отрасли культуры за счет средств резервного фонда Правительства Российской Федерации" в рамках муниципальной программы "Развитие культуры в Ульчском муниципальном районе на 2021-2025 годы"</t>
  </si>
  <si>
    <t>34002L519F</t>
  </si>
  <si>
    <t>21-5519F-00000-00000</t>
  </si>
  <si>
    <t>34002SС020</t>
  </si>
  <si>
    <t xml:space="preserve">        Осуществление части полномочий по решению вопросов местного значения в соответствии с заключенными соглашениями-обеспечение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</si>
  <si>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</si>
  <si>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</si>
  <si>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</si>
  <si>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Создание (реконструкция, капитальный ремонт культурно-досуговых организаций клубного типа на территориях сельских поселений) - софинансирование расходных обязательств в рамках муниципальной программы "Развитие культуры в Ульчском муниципальном районе Хабаровского края на 2021-2025 годы" (за счет средств бюджета района)</t>
  </si>
  <si>
    <t>3400300305</t>
  </si>
  <si>
    <t xml:space="preserve">        Приобретение специализированного транспорта в рамках муниципальной программы "Развитие культуры в Ульчском муниципальном районе Хабаровского края на 2021-2025 годы"</t>
  </si>
  <si>
    <t>3400300306</t>
  </si>
  <si>
    <t xml:space="preserve">        Проведение ежегодного конкурса "Лучшее культурно-досуговое учреждение".участие в краевых конкурсах "Лучшее культурно-досуговое учреждение" для Муниципального бюджетного учреждения "Межпоселенческий районный Дом культуры" Ульчского муниципального района Хабаровского края</t>
  </si>
  <si>
    <t xml:space="preserve">        Развитие и укрепление материально-технической базы муниципальных домов культуры, расположенных в населенных пунктах с числом жителей до 50 тыс. человек) в рамках муниципальной программы "Развитие культуры в Ульчском муниципальном районе Хабаровского края на 2021-2025 годы"</t>
  </si>
  <si>
    <t>21-54670-00000-00000</t>
  </si>
  <si>
    <t>34003SС020</t>
  </si>
  <si>
    <t xml:space="preserve">        Организация районных конкурсов творчества коллективов художественной самодеятельности, отдельных исполнителей, конкурсы чтецов и т.д. в рамках муниципальной программы "Развитие культуры в Ульчском муниципальном районе Хабаровского края на 2021-2025 годы"</t>
  </si>
  <si>
    <t xml:space="preserve">        Организация районных конкурсов творчества коллективов художественной самодеятельности.отдельных исполнителей.конкурсы чтецов и т.д." для муниципального бюджетного учреждения "Межпоселенческий районный Дом культуры" Ульчского муниципального района Хабаровского края</t>
  </si>
  <si>
    <t xml:space="preserve">        Создание (реконструкция.капитальный ремонт культурно-досуговых организаций клубного типа на территориях сельских поселений)-софинансирование расходных обязательств в рамках муниципальной программы "Развитие культуры в Ульчском муниципальном районе на 2021-2025 годы"</t>
  </si>
  <si>
    <t>340A155190</t>
  </si>
  <si>
    <t>21-55190-00000-00003</t>
  </si>
  <si>
    <t xml:space="preserve">        Поддержка лучших сельских учреждений культуры и лучших работников сельских учреждений культуры в рамках муниципальной программы "Развитие культуры в Ульчском муниципальном районе на 2021-2025 годы"</t>
  </si>
  <si>
    <t>340A255190</t>
  </si>
  <si>
    <t>21-55190-00000-01002</t>
  </si>
  <si>
    <t xml:space="preserve">      Другие вопросы в области культуры, кинематографии</t>
  </si>
  <si>
    <t xml:space="preserve">        Аппарат комитета по культуре .молодежной политике и спорту администрации Ульчского муниципального района</t>
  </si>
  <si>
    <t xml:space="preserve">        Централизованные бухгалтерии</t>
  </si>
  <si>
    <t xml:space="preserve">        Предоставление молодым семьям - участникам Программы социальных выплат на приобретение (строительство) жилья в рамках муниципальной программы "Обеспечение жильем молодых семей в Ульчском муниципальном районе на 2016-2021 годы"</t>
  </si>
  <si>
    <t>17001L497М</t>
  </si>
  <si>
    <t xml:space="preserve">          Субсидии гражданам на приобретение жилья</t>
  </si>
  <si>
    <t>322</t>
  </si>
  <si>
    <t>21-54970-00000-00000</t>
  </si>
  <si>
    <t xml:space="preserve">        Предоставление социальных выплат в рамках муниципальной программы "Обеспечение жильем молодых семей в Ульчском муниципальном районе на 2022-2030 годы"</t>
  </si>
  <si>
    <t>28001L497М</t>
  </si>
  <si>
    <t xml:space="preserve">        Проведение мероприятий в области физической культуры и спорта в рамках муниципальной программы "Развитие физической культуры испорта в Ульчском муниципальном районе на 2017-2021 годы"</t>
  </si>
  <si>
    <t xml:space="preserve">        Мероприятия в области физической культуры и спорта в рамках муниципальной программы "Развитие физической культуры и спорта в Ульчском муниципальном районе на 2017-2021 годы"</t>
  </si>
  <si>
    <t>22003SС680</t>
  </si>
  <si>
    <t>8755</t>
  </si>
  <si>
    <t xml:space="preserve">                       Закупка энергетических ресурсов 21-59000-00000-00300</t>
  </si>
  <si>
    <t xml:space="preserve">          Бюджетные инвестиции </t>
  </si>
  <si>
    <t xml:space="preserve">          Дотации</t>
  </si>
  <si>
    <t>Субсидии бюджетным учреждениям</t>
  </si>
  <si>
    <t xml:space="preserve">        Обслуживание государственного (муниципального) долга</t>
  </si>
  <si>
    <t xml:space="preserve">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</si>
  <si>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Иные выплаты персоналу государственных (муниципальных) органов, за исключением фонда оплаты труда</t>
  </si>
  <si>
    <t xml:space="preserve">            Иные выплаты государственных (муниципальных) органов привлекаемым лицам</t>
  </si>
  <si>
    <t xml:space="preserve">         Иные выплаты государственных (муниципальных) органов привлекаемым лицам</t>
  </si>
  <si>
    <t xml:space="preserve">          Иные выплаты государственных (муниципальных) органов привлекаемым лицам</t>
  </si>
  <si>
    <t xml:space="preserve">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</si>
  <si>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Иные пенсии, социальные доплаты к пенсиям</t>
  </si>
  <si>
    <t xml:space="preserve">            Пособия, компенсации, меры социальной поддержки по публичным нормативным обязательствам</t>
  </si>
  <si>
    <t xml:space="preserve">            Иные выплаты населению</t>
  </si>
  <si>
    <t xml:space="preserve">            Дотации на выравнивание бюджетной обеспеченности</t>
  </si>
  <si>
    <t xml:space="preserve">        Субвенции</t>
  </si>
  <si>
    <t xml:space="preserve">  Иные межбюджетные трансферты</t>
  </si>
  <si>
    <t xml:space="preserve">              Иные межбюджетные трансферты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</si>
  <si>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</si>
  <si>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Гранты в форме субсидии бюджетным учреждениям</t>
  </si>
  <si>
    <t xml:space="preserve">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</si>
  <si>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Обслуживание муниципального долга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</si>
  <si>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           </t>
  </si>
  <si>
    <t xml:space="preserve">     Уплата налога на имущество организаций и земельного налога</t>
  </si>
  <si>
    <t xml:space="preserve">Иные бюджетные ассигнования      </t>
  </si>
  <si>
    <t>751000И261</t>
  </si>
  <si>
    <t>Расходы всего ( Комитет по образованию администрации Ульчского муниципального района Хабаровского края)</t>
  </si>
  <si>
    <t>Расходы всего ( Собрание депутатов Ульчского муниципального района Хабаровского края)</t>
  </si>
  <si>
    <t>Расходы всего ( Контрольно-счетная палата Ульчского муниципального района Хабаровского края)</t>
  </si>
  <si>
    <t>Расходы всего ( Комитет по управлению муниципальным имуществом Ульчского муниципального района)</t>
  </si>
  <si>
    <t>Расходы всего ( Финансовое управление администрации Ульчского муниципального района)</t>
  </si>
  <si>
    <t>Расходы всего (  Комитет по культуре, молодежной политике и спорту администрации Ульчского муниципального района)</t>
  </si>
  <si>
    <t xml:space="preserve"> Расходы всего( Администрация Ульчского муниципального района Хабаровского края)</t>
  </si>
  <si>
    <t>Исполнено за 2020 год (ф.0503127)</t>
  </si>
  <si>
    <t>441000Д030</t>
  </si>
  <si>
    <t>Аппарат финансового управления администрации Ульчского муниципального района (фонд оплаты труда и взносы по социальному обязательному страхованию)</t>
  </si>
  <si>
    <t>432000Д030</t>
  </si>
  <si>
    <t>4800000000</t>
  </si>
  <si>
    <t>Оказание единовременной материальной помощи пострадавшим гражданам, в результате чрезвычайной ситуации</t>
  </si>
  <si>
    <t>480020И240</t>
  </si>
  <si>
    <t>НАЦИОНАЛЬНАЯ БЕЗОПАСНОСТЬ И ПРАВООХРАНИТЕЛЬНАЯ ДЕЯТЕЛЬНОСТЬ</t>
  </si>
  <si>
    <t>090010Д030</t>
  </si>
  <si>
    <t xml:space="preserve">Инспектор Контрольнор-счетной палаты </t>
  </si>
  <si>
    <t>М.Т.Янок</t>
  </si>
  <si>
    <t>Прочие непрограммные расходы в рамках непрограммных расходов органов местного самоуправления муниципального района(за счет дотации на поддержку мер по обеспечению сбаланисированности местных бюджетов)</t>
  </si>
  <si>
    <t>Защита населения и территории от чрезвычайных ситуаций природного и техногенного характера, пожарная безопасность</t>
  </si>
  <si>
    <t>030010Д030</t>
  </si>
  <si>
    <t>Предоставление субсидии юридическим лицам для возмещения убытков. связанных с применением регулируемых тарифов на услуги муниципальных бань. оказываемые населению в рамках муниципальной программы "Создание благопрятных условий для проживания граждан в Ульчском муниципальном районе на 2014-2024 годы " (за счет дотации на поддержку мер по обеспечению сбалансированности местных бюджетов)</t>
  </si>
  <si>
    <t xml:space="preserve">         Субсидии автономным учреждениям на иные цели</t>
  </si>
  <si>
    <t>Бюджетные инвестиции на приобретение объектов недвижимого имущества в государственную (муниципальную) собственность</t>
  </si>
  <si>
    <t>*</t>
  </si>
  <si>
    <t>422000Д030</t>
  </si>
  <si>
    <t>Обеспечение функций аппарата  Аппарата Собрания депутатов Ульчского муниципального района</t>
  </si>
  <si>
    <t>Аппарат комитета по управлению муниципальным имуществом администрации Ульчского муниципального района (фонд оплаты труда и взносы по социальному обязательному страхованию)</t>
  </si>
  <si>
    <t>435000Д030</t>
  </si>
  <si>
    <t>Расходы на выплаты персоналу  в целях обеспечения выполнения функций государственными(муниципальными) органами ,казенными учреждениями, олрганами управления государственными внебюджетными фондами</t>
  </si>
  <si>
    <t>Расходы на выплаты персоналу государственных (муниципальных)органов</t>
  </si>
  <si>
    <t>Фонд оплаты труда государственных(муниципальных) органов</t>
  </si>
  <si>
    <t>Иные выплаты персоналу государственных (муниципальных органов)за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</si>
  <si>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государственных(муниципальных)органов</t>
  </si>
  <si>
    <t>2100000000</t>
  </si>
  <si>
    <t>2100400000</t>
  </si>
  <si>
    <t>2100400094</t>
  </si>
  <si>
    <t>600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</si>
  <si>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</si>
  <si>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</si>
  <si>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</si>
  <si>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 xml:space="preserve">        Обеспечение деятельности подведомственных учреждений культуры (дополнительное образование) в рамках муниципальной программы "Развитие культуры в Ульчском муниципальном районе на 2017-2020 годы" ( за счет дотации на поддержку мер по обеспечению сбалансированности местных бюджетов)</t>
  </si>
  <si>
    <t>210040Д030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</si>
  <si>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</si>
  <si>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Обеспечение деятельности подведомственных учреждений культуры(дополнительное образование) в рамках муниципальной программы "Развитие культуры в Ульчском муниципальном районе на 2017-2020 годы" (фонд оплаты труда и взносы по социальному обязательному страхованию)</t>
  </si>
  <si>
    <t>210040Д041</t>
  </si>
  <si>
    <t xml:space="preserve">        Обеспечение деятельности подведомственных учреждений культуры (дополнительное образование)в рамках муниципальной программы "Развитие культуры в Ульчском муниципальном районе на 2017-2020 годы" (оплата коммунальных услуг)</t>
  </si>
  <si>
    <t>210040Д042</t>
  </si>
  <si>
    <t xml:space="preserve">        Субсидии местным бюджетам на повышение оплаты труда отдельных категорий работников муниципальных учреждений в рамках муниципальной программы "Развитие культуры в Ульчском муниципальном районе на 2017-2020 годы"</t>
  </si>
  <si>
    <t>21004SС020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</si>
  <si>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культуры в Ульчском муниципальном районе на 2017-2020 годы"</t>
  </si>
  <si>
    <t>21004SС02М</t>
  </si>
  <si>
    <t>2100200000</t>
  </si>
  <si>
    <t>2100200092</t>
  </si>
  <si>
    <t>210020Д030</t>
  </si>
  <si>
    <t xml:space="preserve">        Обеспечение деятельности подведомственных учреждений (библиотеки) в рамках муниципальной программы "Развитие культуры в Ульчском муниципальном районе на 2017-2020 годы" (фонд оплаты труда и взносы по социальному обязательному страхованию)</t>
  </si>
  <si>
    <t>210020Д041</t>
  </si>
  <si>
    <t>210020Д042</t>
  </si>
  <si>
    <t>21002L5190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</si>
  <si>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работ)ие государственных (муниципальных) услуг (выполнение работ)</t>
  </si>
  <si>
    <t>Субсидии на государственную поддержку отрасли культуры (подключение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оцифровки)</t>
  </si>
  <si>
    <t xml:space="preserve">    Субсидии на государственную поддержку отрасли культуры (государственная поддержка лучших сельских учреждений культуры)</t>
  </si>
  <si>
    <t>21002SC020</t>
  </si>
  <si>
    <t>21002SC02M</t>
  </si>
  <si>
    <t>2100300000</t>
  </si>
  <si>
    <t>2100300050</t>
  </si>
  <si>
    <t>2100300093</t>
  </si>
  <si>
    <t>210030Д030</t>
  </si>
  <si>
    <t>210030Д041</t>
  </si>
  <si>
    <t>210030Д042</t>
  </si>
  <si>
    <t xml:space="preserve">        Поощрение муниципальных образований за достижение наилучших значений показателей развития отрасли культуры</t>
  </si>
  <si>
    <t>210030И270</t>
  </si>
  <si>
    <t>21003L4670</t>
  </si>
  <si>
    <t>21003L5190</t>
  </si>
  <si>
    <t>21003SC020</t>
  </si>
  <si>
    <t>21003SC02M</t>
  </si>
  <si>
    <t xml:space="preserve">        Аппарат комитета по культуре.мододежной политике и спорту администрации Ульчского муниципального района ( за счет  дотации на поддержку мер по обеспечению сбалансированности местных бюджетов )</t>
  </si>
  <si>
    <t>434000Д030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</si>
  <si>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</si>
  <si>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Централизованные бухгалтерии (за счет дотации на поддержку мер по обеспечению сбалансированности местных бюджетов )Доп.класс КРВ1</t>
  </si>
  <si>
    <t>611000Д030</t>
  </si>
  <si>
    <t xml:space="preserve">        Централизованная бухгалтерия (фонд оплаты труда и взносы по социальному обязательному страхованию)</t>
  </si>
  <si>
    <t>611000Д041</t>
  </si>
  <si>
    <t>Социальное обеспечение населения</t>
  </si>
  <si>
    <t>Муниципальная программа "Обеспечение жильем молодых семей в Ульчском муниципальном районе на 2016-2021годы"</t>
  </si>
  <si>
    <t>1700000000</t>
  </si>
  <si>
    <t>Приобретение (строительство) жилых помещений молодыми семьями, нуждающихся в улучшении жилищных условий в рамках муниципальной программы "Обеспечение жильем молодых семей в Ульчском муниципальном районе на 2016-2021 годы"</t>
  </si>
  <si>
    <t>1700100000</t>
  </si>
  <si>
    <t>300</t>
  </si>
  <si>
    <t>320</t>
  </si>
  <si>
    <t>Субсидии гражданам на приобретение жилья</t>
  </si>
  <si>
    <t>Предоставление молодым семьям – участникам Программы социальных выплат на приобретение (строительство) жилья в рамках муниципальной программы "Обеспечение жильем молодых семей в Ульчском муниципальном районе на 2016-2021 годы"Доп.класс20-54970-00000-00000</t>
  </si>
  <si>
    <t>17001L497M</t>
  </si>
  <si>
    <t>Реализация мероприятий Всероссийского физкультурно-спортивного комплекса "Готов к труду и обороне" (ГТО) на территории района в рамках муниципальной программы "Развитие физической культуры и спорта в Ульчском муниципальном районе на 2017-2021 годы"</t>
  </si>
  <si>
    <t>2200300000</t>
  </si>
  <si>
    <t>Организация и проведение мероприятий по поэтапному внедрению Всероссийского физкультурно-спортивного комплекса "Готов к труду и обороне" (ГТО) в рамках муниципальной программы "Развитие физической культуры и спорта в Ульчском муниципальном районе на 2017-2021 годы"</t>
  </si>
  <si>
    <t>2200300048</t>
  </si>
  <si>
    <t>Проведение мероприятий в области физической культуры и спорта в рамках муниципальной программы "Развитие физической культуры и спорта в Ульчском муниципальном районе на 2017-2021 годы"</t>
  </si>
  <si>
    <t>Муниципальная программа "Развитие культуры в  Ульчском муниципальном районе на 2017-2021 годы"</t>
  </si>
  <si>
    <t xml:space="preserve">Обеспечение деятельности подведомственных учреждений  культуры (дополнительное образование) в рамках муниципальной программы "Развитие культуры в  Ульчском муниципальном районе на 2017-2021 годы" </t>
  </si>
  <si>
    <t xml:space="preserve">Развитие системы образования в сфере культуры в рамках муниципальной программы "Развитие культуры в  Ульчском муниципальном районе на 2017-2021 годы" </t>
  </si>
  <si>
    <t>Гранты на реализацию молодежных проектов, инициируемых муниципальными образованиями края</t>
  </si>
  <si>
    <t xml:space="preserve">Развитие библиотечного дела в рамках муниципальной программы "Развитие культуры в  Ульчском муниципальном районе на 2017-2021 годы" </t>
  </si>
  <si>
    <t xml:space="preserve">Обеспечение деятельности подведомственных учреждений (библиотеки) в рамках муниципальной программы "Развитие культуры в  Ульчском муниципальном районе на 2017-2021 годы" </t>
  </si>
  <si>
    <t xml:space="preserve">        Обеспечение деятельности подведомственных учреждений (библиотеки)(за счет дотации на поддержку мер по обеспечению сбалансированности местных бюджетов) в рамках муниципальной программы "Развитие культуры в Ульчском муниципальном районе на 2017-2021 годы"</t>
  </si>
  <si>
    <t xml:space="preserve">        Обеспечение деятельности подведомственных учреждений (библиотеки) в рамках муниципальной программы "Развитие культуры в Ульчском муниципальном районе на 2017-2021 годы" (оплата коммунальных услуг)</t>
  </si>
  <si>
    <t>20-55190-00000-00003</t>
  </si>
  <si>
    <t xml:space="preserve">        Подключение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 в рамках муниципальной программы "Развитие культуры в Ульчском муниципальном районе на 2017-2021 годы"</t>
  </si>
  <si>
    <t xml:space="preserve">Софинансирование мероприятий по повышению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</t>
  </si>
  <si>
    <t xml:space="preserve">Повышение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</t>
  </si>
  <si>
    <t xml:space="preserve">Развитие культурно - досугового обслуживания населения в рамках муниципальной программы "Развитие культуры в  Ульчском муниципальном районе на 2017-2021 годы" </t>
  </si>
  <si>
    <t xml:space="preserve">Осуществление части полномочий по решению вопросов  местного значения в соответствии с заключенными соглашениями-обеспечение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 Ульчском муниципальном районе на 2017-2021 годы"  </t>
  </si>
  <si>
    <t xml:space="preserve">Обеспечение деятельности подведомственных учреждений  культурно - досугового обслуживания населения в рамках муниципальной программы "Развитие культуры в  Ульчском муниципальном районе на 2017-2021 годы" </t>
  </si>
  <si>
    <t xml:space="preserve">        Обеспечение деятельности подведомственных учреждений культурно-досугового обслуживания населения (за счет дотации на поддержку мер по обеспечению сбалансированности местных бюджетов) в рамках муниципальной программы "Развитие культуры в Ульчском муниципальном районе на 2017-2021 годы"</t>
  </si>
  <si>
    <t xml:space="preserve">        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на 2017-2021 годы"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</si>
  <si>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на 2017-2021 годы" (оплата коммунальных услуг)</t>
  </si>
  <si>
    <t xml:space="preserve">Мероприятия по развитию и укреплению материально-технической базы домов культуры  в рамках муниципальной программы "Развитие культуры в  Ульчском муниципальном районе на 2017-2021 годы" </t>
  </si>
  <si>
    <t>Поддержка лучших работников сельских учреждений культуры Хабаровского края в рамках муниципальной программы "Развитие культуры в  Ульчском муниципальном районе на 2017-2021 годы" Доп.класс 20-55190-00000-00002</t>
  </si>
  <si>
    <t>Софинансирование мероприятий по повышению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Доп класс.0406</t>
  </si>
  <si>
    <t>исполнения расходов  Комитета по образованию администрации Ульчского муниципального района Хабаровского края за 2021 год</t>
  </si>
  <si>
    <t>Обеспечение деятельности подведомственных учреждений дошкольного образования (за счет дотации на поддержку мер по обеспечениюсбаланстрованности местных бюджетов)в рамках муниципальной программы "Развитие образования Ульчского муниципального района до 2021 года"</t>
  </si>
  <si>
    <t>015030Д030</t>
  </si>
  <si>
    <t>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года"(фонд оплаты труда и взносы по социальному обязательному страхованию)</t>
  </si>
  <si>
    <t>015030Д041</t>
  </si>
  <si>
    <t>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года"(оплата коммунальных услуг)</t>
  </si>
  <si>
    <t>015030Д042</t>
  </si>
  <si>
    <t xml:space="preserve">Обеспечение деятельности подведомственных учреждений дошкольного образования (за счет дотации на поддержку мер по обеспечениюсбаланстрованности местных бюджетов)в рамках муниципальной программы "Развитие образования Ульчского муниципального района до 2021 года" </t>
  </si>
  <si>
    <t>015020Д030</t>
  </si>
  <si>
    <t>015020Д041</t>
  </si>
  <si>
    <t>015020Д042</t>
  </si>
  <si>
    <t>012000Д030</t>
  </si>
  <si>
    <t>012000Д041</t>
  </si>
  <si>
    <t>012000Д042</t>
  </si>
  <si>
    <t xml:space="preserve">Повышение оплаты труда отдельным категориям работников муниципальных учреждений в рамках муниципальной программы "Развитие образования Ульчского муниципального района до 2021 года" </t>
  </si>
  <si>
    <t>01200SC03M</t>
  </si>
  <si>
    <t xml:space="preserve">        Аппарат комитета по образованию администрации Ульчского муниципального района ( за счет дотации на поддержку мер по обеспечению сбалансированности местных бюджетов )</t>
  </si>
  <si>
    <t>433000Д030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</si>
  <si>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</si>
  <si>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</si>
  <si>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Стипендии</t>
  </si>
  <si>
    <t xml:space="preserve">        Ценрализованные бухгалтерии (за счет дотации на поддержку мер по обеспечению сбалансированности местных бюджетов )</t>
  </si>
  <si>
    <t>591010Д030</t>
  </si>
  <si>
    <t>850</t>
  </si>
  <si>
    <t>Уплата налога на имущество организаций и земельного налога</t>
  </si>
  <si>
    <t xml:space="preserve">Уплата прочих налогов, сборов </t>
  </si>
  <si>
    <t xml:space="preserve">Уплата иных платежей </t>
  </si>
  <si>
    <t>591010Д041</t>
  </si>
  <si>
    <t xml:space="preserve">        Районный методический кабинет (за счет дотации на поддержку мер по обеспечению сбалансированности местных бюджетов )</t>
  </si>
  <si>
    <t>591020Д030</t>
  </si>
  <si>
    <t xml:space="preserve">        Районный методический кабинет (фонд оплаты труда и взносы по социальному обязательному страхованию)</t>
  </si>
  <si>
    <t>591020Д041</t>
  </si>
  <si>
    <t>830</t>
  </si>
  <si>
    <t>РАСХОДЫ БЮДЖЕТА -ВСЕГО</t>
  </si>
  <si>
    <r>
  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  <r>
      <rPr>
        <b/>
        <i/>
        <sz val="8"/>
        <color theme="1"/>
        <rFont val="Arial Narrow"/>
        <family val="2"/>
        <charset val="204"/>
      </rPr>
      <t>Доп.класс КРВ1</t>
    </r>
  </si>
  <si>
    <t>Приложение № 4</t>
  </si>
  <si>
    <t>ОБРАЗОВАНИЕ</t>
  </si>
  <si>
    <t>Дополнительное образование детей</t>
  </si>
  <si>
    <t>Культура</t>
  </si>
  <si>
    <t>Приложение № 3</t>
  </si>
  <si>
    <t>Исполнено за 2023 год (ф.0503127)</t>
  </si>
  <si>
    <t>РАСХОДЫ ВСЕГО</t>
  </si>
  <si>
    <t>Подпрограмма «Развитие культуры Корткеросского района»</t>
  </si>
  <si>
    <t>0610000000</t>
  </si>
  <si>
    <t>Укрепление материально-технической базы объектов сферы культуры</t>
  </si>
  <si>
    <t>0611200005</t>
  </si>
  <si>
    <t>Укрепление материально-технической базы муниципальных учреждений сферы культуры</t>
  </si>
  <si>
    <t>06112S2150</t>
  </si>
  <si>
    <t>Оказание муниципальных услуг (выполнение работ) муниципальными бюджетными образовательными учреждениями дополнительного образования детей</t>
  </si>
  <si>
    <t>0612300000</t>
  </si>
  <si>
    <t>Оплата муниципальными учреждениями расходов по коммунальным услугам</t>
  </si>
  <si>
    <t>06128S2850</t>
  </si>
  <si>
    <t>Организация мероприятий учреждениями культуры и образовательными организациями дополнительного образования детей сферы культуры Корткеросского района</t>
  </si>
  <si>
    <t>0612600000</t>
  </si>
  <si>
    <t xml:space="preserve">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образования)</t>
  </si>
  <si>
    <t>06129S2700</t>
  </si>
  <si>
    <t>КУЛЬТУРА, КИНЕМАТОГРАФИЯ</t>
  </si>
  <si>
    <t xml:space="preserve">    Подпрограмма «Развитие культуры Корткеросского района»</t>
  </si>
  <si>
    <t>Финансовая поддержка реализации инициативных проектов в Республике Коми, прошедших конкурсный отбор</t>
  </si>
  <si>
    <t>0611274091</t>
  </si>
  <si>
    <t>0611292724</t>
  </si>
  <si>
    <t xml:space="preserve">  Укрепление материально-технической базы муниципальных учркждений сферы культуры</t>
  </si>
  <si>
    <t>06112L4670</t>
  </si>
  <si>
    <t xml:space="preserve">  Финансовая поддержка реализации инициативных проектов в Республике Коми, прошедших конкурсный отбор</t>
  </si>
  <si>
    <t>06112Г4091</t>
  </si>
  <si>
    <t>Реализация народных проектов в сфере культуры, прошедших отбор в рамках проекта "Народный бюджет"</t>
  </si>
  <si>
    <t>06115S2500</t>
  </si>
  <si>
    <t xml:space="preserve">    Оказание муниципальных услуг (выполнение работ) библиотеками</t>
  </si>
  <si>
    <t>0612100000</t>
  </si>
  <si>
    <t>0612200000</t>
  </si>
  <si>
    <t>Оказание муниципальных услуг (выполнение работ) муниципальным бюджетным учреждением «Центр коми культуры Корткеросского района (Визит центр)</t>
  </si>
  <si>
    <t>0612400000</t>
  </si>
  <si>
    <t xml:space="preserve">  Оказание муниципальных услуг (выполнение работ) музеями</t>
  </si>
  <si>
    <t>0612500000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</si>
  <si>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</si>
  <si>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06127S2690</t>
  </si>
  <si>
    <t>Комплектование документных фондов муниципальных библиотек: приобретение книжной продукции, подписка на периодические издания</t>
  </si>
  <si>
    <t>06131L5190</t>
  </si>
  <si>
    <t>Мероприятия в области обеспечения доступной среды</t>
  </si>
  <si>
    <t>0613900005</t>
  </si>
  <si>
    <t>Создание виртуальных концертных залов, создание модельных муниципальных библиотек</t>
  </si>
  <si>
    <t>Реализация народных проектов, прошедших отбор в рамках проекта "Народный бюджет", в области этнокультурного развития народов, проживающих на территории Республики Коми</t>
  </si>
  <si>
    <t>06231S2600</t>
  </si>
  <si>
    <t>Подпрограмма "Гармонизация межнациональных и межрелигиозных отношений, профилактика и противодействие экстремизма на территории муниципального района "Корткеросский""</t>
  </si>
  <si>
    <t>0620000000</t>
  </si>
  <si>
    <t>Другие вопросы в области культуры, кинематографии</t>
  </si>
  <si>
    <t xml:space="preserve">       Подпрограмма «Развитие культуры Корткеросского района»</t>
  </si>
  <si>
    <t xml:space="preserve">   Руководство и управление в сфере установленных функций органов местного самоуправления МО МР "Корткеросский" (центральный аппарат)</t>
  </si>
  <si>
    <t>0613592040</t>
  </si>
  <si>
    <t xml:space="preserve">    Иные бюджетные ассигнования</t>
  </si>
  <si>
    <t>0613600000</t>
  </si>
  <si>
    <t>Закупка товаров, работ и услуг для обеспечения государственных (муниципальных) нужд</t>
  </si>
  <si>
    <t>СОЦИАЛЬНАЯ ПОЛИТИКА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</si>
  <si>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</si>
  <si>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0613700000</t>
  </si>
  <si>
    <t xml:space="preserve">     Социальное обеспечение и иные выплаты населению</t>
  </si>
  <si>
    <t>0613773190</t>
  </si>
  <si>
    <t xml:space="preserve">Председатель Контрольнор-счетной палаты </t>
  </si>
  <si>
    <t>А.Г. Олейник</t>
  </si>
  <si>
    <t>исполнения расходов  Управления культуры, национальной политики и туризма администрации муниципального района"Корткеросский" за 2024 год</t>
  </si>
  <si>
    <t>Решением о бюджете от 20.12.2023 №VII-22/7  в редакции от 13.12.2024 г. № VII-28/3</t>
  </si>
  <si>
    <t>Исполнено за 2024 год (ф.0503127)</t>
  </si>
  <si>
    <t xml:space="preserve">Отклонение исполненных бюджетных назначений 2024 года от </t>
  </si>
  <si>
    <t>отчета за 2023 год</t>
  </si>
  <si>
    <t>Иные межбюджетные трансферты, имеющие целевое назначение, в целях софинансирования расходных обязательств органов местного самоуправления в Республике Коми, возникающих при выполнении полномочий по решению вопросов местного значения, рекомендуемых к выполнению в текущем финансовом году</t>
  </si>
  <si>
    <t>Создание модельной библиотеки</t>
  </si>
  <si>
    <t>0611400000</t>
  </si>
  <si>
    <t>061А155131</t>
  </si>
  <si>
    <t>Государственная поддержка муниципальных учреждений культуры МО МР "Корткеросский"</t>
  </si>
  <si>
    <t>0613200000</t>
  </si>
  <si>
    <t>0613300000</t>
  </si>
  <si>
    <t>Государственная поддержка лучших работников культуры муниципальных учреждений культуры МО МР "Корткеросский"</t>
  </si>
  <si>
    <t>Реализация народных проектов в сфере доступной среды, прошедших отбор в рамках проекта "Народный бюджет"</t>
  </si>
  <si>
    <t>06139S2H00</t>
  </si>
  <si>
    <t>061А154540</t>
  </si>
  <si>
    <t>Поддержка отрасли культуры</t>
  </si>
  <si>
    <t>061А255190</t>
  </si>
  <si>
    <t xml:space="preserve">Грант Главы Республики Коми муниципальным образованиям в Республике Коми, признанным победителями конкурса на право проведения на их территории мероприятий в рамках празднования Дня образования Республики Коми                                                                                                 </t>
  </si>
  <si>
    <t>0621174050</t>
  </si>
  <si>
    <t xml:space="preserve">Проведение мероприятий по противодействию и профилактике распространения идей экстремизма среди молодежи   </t>
  </si>
  <si>
    <t>0622300000</t>
  </si>
  <si>
    <t xml:space="preserve">Проведение мероприятий, направленных на этнокультурное развитие народа, проживающих на территории МР "Корткеросский"                                      </t>
  </si>
  <si>
    <t>0623100005</t>
  </si>
  <si>
    <t>Грант Главы Республики Коми муниципальным образованиям в Республике Коми, признанным победителями конкурса на право проведения на их территории мероприятий в рамках празднования Дня образования Республики Коми</t>
  </si>
  <si>
    <t>0623174050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</si>
</sst>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sz val="8"/>
      <name val="Arial Narrow"/>
      <family val="2"/>
      <charset val="204"/>
    </font>
    <font>
      <sz val="8"/>
      <color rgb="FF000000"/>
      <name val="Arial Narrow"/>
      <family val="2"/>
      <charset val="204"/>
    </font>
    <font>
      <sz val="8"/>
      <name val="Arial Cyr"/>
    </font>
    <font>
      <b/>
      <sz val="10"/>
      <color rgb="FF000000"/>
      <name val="Arial Narrow"/>
      <family val="2"/>
      <charset val="204"/>
    </font>
    <font>
      <sz val="10"/>
      <color rgb="FF000000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i/>
      <sz val="10"/>
      <color theme="1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i/>
      <sz val="10"/>
      <name val="Arial Narrow"/>
      <family val="2"/>
      <charset val="204"/>
    </font>
    <font>
      <i/>
      <sz val="10"/>
      <color rgb="FF000000"/>
      <name val="Arial Narrow"/>
      <family val="2"/>
      <charset val="204"/>
    </font>
    <font>
      <b/>
      <i/>
      <sz val="10"/>
      <name val="Arial Narrow"/>
      <family val="2"/>
      <charset val="204"/>
    </font>
    <font>
      <b/>
      <i/>
      <sz val="10"/>
      <color rgb="FF000000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8"/>
      <color theme="1"/>
      <name val="Arial Narrow"/>
      <family val="2"/>
      <charset val="204"/>
    </font>
    <font>
      <b/>
      <sz val="8"/>
      <color rgb="FF000000"/>
      <name val="Arial Narrow"/>
      <family val="2"/>
      <charset val="204"/>
    </font>
    <font>
      <i/>
      <sz val="8"/>
      <name val="Arial Narrow"/>
      <family val="2"/>
      <charset val="204"/>
    </font>
    <font>
      <i/>
      <sz val="8"/>
      <color rgb="FF000000"/>
      <name val="Arial Narrow"/>
      <family val="2"/>
      <charset val="204"/>
    </font>
    <font>
      <b/>
      <sz val="8"/>
      <name val="Arial Narrow"/>
      <family val="2"/>
      <charset val="204"/>
    </font>
    <font>
      <b/>
      <sz val="8"/>
      <color theme="1"/>
      <name val="Arial Narrow"/>
      <family val="2"/>
      <charset val="204"/>
    </font>
    <font>
      <i/>
      <sz val="8"/>
      <color theme="1"/>
      <name val="Arial Narrow"/>
      <family val="2"/>
      <charset val="204"/>
    </font>
    <font>
      <b/>
      <i/>
      <sz val="8"/>
      <color theme="1"/>
      <name val="Arial Narrow"/>
      <family val="2"/>
      <charset val="204"/>
    </font>
    <font>
      <b/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2" fillId="0" borderId="10">
      <alignment vertical="top" wrapText="1"/>
    </xf>
    <xf numFmtId="1" fontId="3" fillId="0" borderId="10">
      <alignment horizontal="center" vertical="top" shrinkToFit="1"/>
    </xf>
    <xf numFmtId="4" fontId="2" fillId="2" borderId="10">
      <alignment horizontal="right" vertical="top" shrinkToFit="1"/>
    </xf>
    <xf numFmtId="0" fontId="6" fillId="0" borderId="12">
      <alignment horizontal="left" wrapText="1"/>
    </xf>
    <xf numFmtId="0" fontId="2" fillId="0" borderId="10">
      <alignment vertical="top" wrapText="1"/>
    </xf>
    <xf numFmtId="1" fontId="3" fillId="0" borderId="10">
      <alignment horizontal="center" vertical="top" shrinkToFit="1"/>
    </xf>
    <xf numFmtId="4" fontId="2" fillId="2" borderId="10">
      <alignment horizontal="right" vertical="top" shrinkToFit="1"/>
    </xf>
    <xf numFmtId="0" fontId="2" fillId="0" borderId="13">
      <alignment horizontal="right"/>
    </xf>
    <xf numFmtId="4" fontId="2" fillId="2" borderId="13">
      <alignment horizontal="right" vertical="top" shrinkToFit="1"/>
    </xf>
  </cellStyleXfs>
  <cellXfs count="407">
    <xf numFmtId="0" fontId="0" fillId="0" borderId="0" xfId="0"/>
    <xf numFmtId="0" fontId="9" fillId="3" borderId="0" xfId="0" applyFont="1" applyFill="1" applyAlignment="1">
      <alignment wrapText="1"/>
    </xf>
    <xf numFmtId="0" fontId="9" fillId="3" borderId="0" xfId="0" applyFont="1" applyFill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4" fontId="8" fillId="3" borderId="10" xfId="8" applyNumberFormat="1" applyFont="1" applyFill="1" applyProtection="1">
      <alignment horizontal="right" vertical="top" shrinkToFit="1"/>
    </xf>
    <xf numFmtId="4" fontId="8" fillId="3" borderId="21" xfId="8" applyNumberFormat="1" applyFont="1" applyFill="1" applyBorder="1" applyProtection="1">
      <alignment horizontal="right" vertical="top" shrinkToFit="1"/>
    </xf>
    <xf numFmtId="0" fontId="14" fillId="3" borderId="1" xfId="0" applyFont="1" applyFill="1" applyBorder="1" applyAlignment="1">
      <alignment horizontal="center" wrapText="1"/>
    </xf>
    <xf numFmtId="49" fontId="14" fillId="3" borderId="1" xfId="0" applyNumberFormat="1" applyFont="1" applyFill="1" applyBorder="1" applyAlignment="1">
      <alignment horizontal="center" wrapText="1"/>
    </xf>
    <xf numFmtId="49" fontId="16" fillId="3" borderId="1" xfId="3" applyNumberFormat="1" applyFont="1" applyFill="1" applyBorder="1" applyAlignment="1" applyProtection="1">
      <alignment horizontal="center" wrapText="1" shrinkToFit="1"/>
    </xf>
    <xf numFmtId="4" fontId="14" fillId="0" borderId="1" xfId="0" applyNumberFormat="1" applyFont="1" applyFill="1" applyBorder="1" applyAlignment="1">
      <alignment wrapText="1"/>
    </xf>
    <xf numFmtId="1" fontId="5" fillId="3" borderId="24" xfId="7" applyNumberFormat="1" applyFont="1" applyFill="1" applyBorder="1" applyProtection="1">
      <alignment horizontal="center" vertical="top" shrinkToFit="1"/>
    </xf>
    <xf numFmtId="4" fontId="12" fillId="3" borderId="1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 wrapText="1"/>
    </xf>
    <xf numFmtId="1" fontId="8" fillId="3" borderId="10" xfId="7" applyNumberFormat="1" applyFont="1" applyFill="1" applyAlignment="1" applyProtection="1">
      <alignment horizontal="center" vertical="center" shrinkToFit="1"/>
    </xf>
    <xf numFmtId="0" fontId="14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12" fillId="3" borderId="0" xfId="0" applyFont="1" applyFill="1" applyAlignment="1">
      <alignment vertical="center" wrapText="1"/>
    </xf>
    <xf numFmtId="1" fontId="7" fillId="3" borderId="10" xfId="7" applyNumberFormat="1" applyFont="1" applyFill="1" applyAlignment="1" applyProtection="1">
      <alignment horizontal="center" vertical="center" shrinkToFit="1"/>
    </xf>
    <xf numFmtId="0" fontId="13" fillId="3" borderId="0" xfId="0" applyFont="1" applyFill="1" applyAlignment="1">
      <alignment vertical="center" wrapText="1"/>
    </xf>
    <xf numFmtId="0" fontId="11" fillId="3" borderId="0" xfId="0" applyFont="1" applyFill="1" applyAlignment="1">
      <alignment vertical="center" wrapText="1"/>
    </xf>
    <xf numFmtId="1" fontId="16" fillId="3" borderId="10" xfId="7" applyNumberFormat="1" applyFont="1" applyFill="1" applyAlignment="1" applyProtection="1">
      <alignment horizontal="center" vertical="center" shrinkToFit="1"/>
    </xf>
    <xf numFmtId="0" fontId="15" fillId="3" borderId="0" xfId="0" applyFont="1" applyFill="1" applyAlignment="1">
      <alignment vertical="center" wrapText="1"/>
    </xf>
    <xf numFmtId="0" fontId="14" fillId="3" borderId="0" xfId="0" applyFont="1" applyFill="1" applyAlignment="1">
      <alignment wrapText="1"/>
    </xf>
    <xf numFmtId="0" fontId="12" fillId="3" borderId="0" xfId="0" applyFont="1" applyFill="1" applyAlignment="1">
      <alignment wrapText="1"/>
    </xf>
    <xf numFmtId="1" fontId="12" fillId="3" borderId="1" xfId="0" applyNumberFormat="1" applyFont="1" applyFill="1" applyBorder="1" applyAlignment="1">
      <alignment horizontal="center" wrapText="1"/>
    </xf>
    <xf numFmtId="1" fontId="9" fillId="3" borderId="0" xfId="0" applyNumberFormat="1" applyFont="1" applyFill="1" applyAlignment="1">
      <alignment horizontal="center" wrapText="1"/>
    </xf>
    <xf numFmtId="49" fontId="12" fillId="3" borderId="5" xfId="0" applyNumberFormat="1" applyFont="1" applyFill="1" applyBorder="1" applyAlignment="1">
      <alignment horizontal="center" wrapText="1"/>
    </xf>
    <xf numFmtId="4" fontId="7" fillId="3" borderId="10" xfId="8" applyNumberFormat="1" applyFont="1" applyFill="1" applyAlignment="1" applyProtection="1">
      <alignment horizontal="center" vertical="center" shrinkToFit="1"/>
    </xf>
    <xf numFmtId="4" fontId="8" fillId="3" borderId="10" xfId="8" applyNumberFormat="1" applyFont="1" applyFill="1" applyAlignment="1" applyProtection="1">
      <alignment horizontal="center" vertical="center" shrinkToFit="1"/>
    </xf>
    <xf numFmtId="4" fontId="16" fillId="3" borderId="10" xfId="8" applyNumberFormat="1" applyFont="1" applyFill="1" applyAlignment="1" applyProtection="1">
      <alignment horizontal="center" vertical="center" shrinkToFit="1"/>
    </xf>
    <xf numFmtId="4" fontId="8" fillId="3" borderId="21" xfId="8" applyNumberFormat="1" applyFont="1" applyFill="1" applyBorder="1" applyAlignment="1" applyProtection="1">
      <alignment horizontal="center" vertical="center" shrinkToFit="1"/>
    </xf>
    <xf numFmtId="4" fontId="16" fillId="3" borderId="21" xfId="8" applyNumberFormat="1" applyFont="1" applyFill="1" applyBorder="1" applyAlignment="1" applyProtection="1">
      <alignment horizontal="center" vertical="center" shrinkToFit="1"/>
    </xf>
    <xf numFmtId="4" fontId="7" fillId="3" borderId="21" xfId="8" applyNumberFormat="1" applyFont="1" applyFill="1" applyBorder="1" applyAlignment="1" applyProtection="1">
      <alignment horizontal="center" vertical="center" shrinkToFit="1"/>
    </xf>
    <xf numFmtId="0" fontId="17" fillId="3" borderId="0" xfId="0" applyFont="1" applyFill="1" applyAlignment="1">
      <alignment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4" fontId="16" fillId="3" borderId="10" xfId="7" applyNumberFormat="1" applyFont="1" applyFill="1" applyAlignment="1" applyProtection="1">
      <alignment horizontal="center" vertical="center" shrinkToFi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8" fillId="3" borderId="10" xfId="8" applyNumberFormat="1" applyFont="1" applyFill="1" applyAlignment="1" applyProtection="1">
      <alignment horizontal="center" vertical="center" shrinkToFit="1"/>
    </xf>
    <xf numFmtId="4" fontId="18" fillId="3" borderId="21" xfId="8" applyNumberFormat="1" applyFont="1" applyFill="1" applyBorder="1" applyAlignment="1" applyProtection="1">
      <alignment horizontal="center" vertical="center" shrinkToFi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4" fillId="3" borderId="1" xfId="0" applyNumberFormat="1" applyFont="1" applyFill="1" applyBorder="1" applyAlignment="1">
      <alignment horizontal="center" wrapText="1"/>
    </xf>
    <xf numFmtId="4" fontId="13" fillId="3" borderId="1" xfId="0" applyNumberFormat="1" applyFont="1" applyFill="1" applyBorder="1" applyAlignment="1">
      <alignment horizontal="center" wrapText="1"/>
    </xf>
    <xf numFmtId="4" fontId="12" fillId="3" borderId="1" xfId="0" applyNumberFormat="1" applyFont="1" applyFill="1" applyBorder="1" applyAlignment="1" applyProtection="1">
      <alignment horizontal="center" wrapText="1"/>
    </xf>
    <xf numFmtId="49" fontId="12" fillId="3" borderId="1" xfId="0" applyNumberFormat="1" applyFont="1" applyFill="1" applyBorder="1" applyAlignment="1" applyProtection="1">
      <alignment horizontal="center" wrapText="1"/>
    </xf>
    <xf numFmtId="49" fontId="15" fillId="3" borderId="1" xfId="0" applyNumberFormat="1" applyFont="1" applyFill="1" applyBorder="1" applyAlignment="1" applyProtection="1">
      <alignment horizontal="center" wrapText="1"/>
    </xf>
    <xf numFmtId="0" fontId="9" fillId="3" borderId="0" xfId="0" applyFont="1" applyFill="1" applyAlignment="1">
      <alignment horizontal="center" wrapText="1"/>
    </xf>
    <xf numFmtId="49" fontId="9" fillId="3" borderId="0" xfId="0" applyNumberFormat="1" applyFont="1" applyFill="1" applyAlignment="1">
      <alignment horizontal="center" wrapText="1"/>
    </xf>
    <xf numFmtId="2" fontId="9" fillId="3" borderId="0" xfId="0" applyNumberFormat="1" applyFont="1" applyFill="1" applyAlignment="1">
      <alignment horizontal="center" wrapText="1"/>
    </xf>
    <xf numFmtId="4" fontId="9" fillId="3" borderId="0" xfId="0" applyNumberFormat="1" applyFont="1" applyFill="1" applyAlignment="1">
      <alignment horizontal="center" wrapText="1"/>
    </xf>
    <xf numFmtId="0" fontId="10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 wrapText="1"/>
    </xf>
    <xf numFmtId="49" fontId="12" fillId="3" borderId="0" xfId="0" applyNumberFormat="1" applyFont="1" applyFill="1" applyAlignment="1">
      <alignment horizontal="center" wrapText="1"/>
    </xf>
    <xf numFmtId="2" fontId="12" fillId="3" borderId="0" xfId="0" applyNumberFormat="1" applyFont="1" applyFill="1" applyAlignment="1">
      <alignment horizontal="center" wrapText="1"/>
    </xf>
    <xf numFmtId="4" fontId="12" fillId="3" borderId="0" xfId="0" applyNumberFormat="1" applyFont="1" applyFill="1" applyAlignment="1">
      <alignment horizontal="center" wrapText="1"/>
    </xf>
    <xf numFmtId="9" fontId="12" fillId="3" borderId="0" xfId="1" applyFont="1" applyFill="1" applyAlignment="1">
      <alignment horizontal="center" wrapText="1"/>
    </xf>
    <xf numFmtId="4" fontId="12" fillId="3" borderId="0" xfId="0" applyNumberFormat="1" applyFont="1" applyFill="1" applyBorder="1" applyAlignment="1">
      <alignment horizontal="center" wrapText="1"/>
    </xf>
    <xf numFmtId="4" fontId="9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1" fontId="7" fillId="3" borderId="10" xfId="7" applyNumberFormat="1" applyFont="1" applyFill="1" applyAlignment="1" applyProtection="1">
      <alignment horizontal="center" shrinkToFit="1"/>
    </xf>
    <xf numFmtId="4" fontId="7" fillId="3" borderId="10" xfId="8" applyNumberFormat="1" applyFont="1" applyFill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1" fontId="8" fillId="3" borderId="10" xfId="7" applyNumberFormat="1" applyFont="1" applyFill="1" applyAlignment="1" applyProtection="1">
      <alignment horizontal="center" shrinkToFit="1"/>
    </xf>
    <xf numFmtId="4" fontId="8" fillId="3" borderId="10" xfId="8" applyNumberFormat="1" applyFont="1" applyFill="1" applyAlignment="1" applyProtection="1">
      <alignment horizontal="center" shrinkToFit="1"/>
    </xf>
    <xf numFmtId="1" fontId="16" fillId="3" borderId="10" xfId="7" applyNumberFormat="1" applyFont="1" applyFill="1" applyAlignment="1" applyProtection="1">
      <alignment horizontal="center" shrinkToFit="1"/>
    </xf>
    <xf numFmtId="4" fontId="16" fillId="3" borderId="1" xfId="4" applyNumberFormat="1" applyFont="1" applyFill="1" applyBorder="1" applyAlignment="1" applyProtection="1">
      <alignment horizontal="center" wrapText="1" shrinkToFit="1"/>
    </xf>
    <xf numFmtId="4" fontId="16" fillId="3" borderId="10" xfId="8" applyNumberFormat="1" applyFont="1" applyFill="1" applyAlignment="1" applyProtection="1">
      <alignment horizontal="center" shrinkToFit="1"/>
    </xf>
    <xf numFmtId="4" fontId="15" fillId="3" borderId="1" xfId="0" applyNumberFormat="1" applyFont="1" applyFill="1" applyBorder="1" applyAlignment="1">
      <alignment horizontal="center" wrapText="1"/>
    </xf>
    <xf numFmtId="1" fontId="16" fillId="3" borderId="22" xfId="7" applyNumberFormat="1" applyFont="1" applyFill="1" applyBorder="1" applyAlignment="1" applyProtection="1">
      <alignment horizontal="center" shrinkToFit="1"/>
    </xf>
    <xf numFmtId="4" fontId="16" fillId="3" borderId="8" xfId="4" applyNumberFormat="1" applyFont="1" applyFill="1" applyBorder="1" applyAlignment="1" applyProtection="1">
      <alignment horizontal="center" wrapText="1" shrinkToFit="1"/>
    </xf>
    <xf numFmtId="49" fontId="11" fillId="3" borderId="1" xfId="0" applyNumberFormat="1" applyFont="1" applyFill="1" applyBorder="1" applyAlignment="1">
      <alignment horizontal="center" wrapText="1"/>
    </xf>
    <xf numFmtId="0" fontId="11" fillId="3" borderId="1" xfId="0" applyNumberFormat="1" applyFont="1" applyFill="1" applyBorder="1" applyAlignment="1" applyProtection="1">
      <alignment horizontal="center" wrapText="1"/>
    </xf>
    <xf numFmtId="49" fontId="11" fillId="3" borderId="1" xfId="0" applyNumberFormat="1" applyFont="1" applyFill="1" applyBorder="1" applyAlignment="1" applyProtection="1">
      <alignment horizontal="center" wrapText="1"/>
    </xf>
    <xf numFmtId="1" fontId="8" fillId="3" borderId="1" xfId="7" applyNumberFormat="1" applyFont="1" applyFill="1" applyBorder="1" applyAlignment="1" applyProtection="1">
      <alignment horizontal="center" shrinkToFit="1"/>
    </xf>
    <xf numFmtId="49" fontId="12" fillId="3" borderId="1" xfId="0" applyNumberFormat="1" applyFont="1" applyFill="1" applyBorder="1" applyAlignment="1">
      <alignment horizontal="center" wrapText="1"/>
    </xf>
    <xf numFmtId="0" fontId="12" fillId="3" borderId="1" xfId="0" applyNumberFormat="1" applyFont="1" applyFill="1" applyBorder="1" applyAlignment="1" applyProtection="1">
      <alignment horizontal="center" wrapText="1"/>
    </xf>
    <xf numFmtId="4" fontId="8" fillId="3" borderId="1" xfId="4" applyNumberFormat="1" applyFont="1" applyFill="1" applyBorder="1" applyAlignment="1" applyProtection="1">
      <alignment horizontal="center" wrapText="1" shrinkToFit="1"/>
    </xf>
    <xf numFmtId="4" fontId="8" fillId="3" borderId="24" xfId="8" applyNumberFormat="1" applyFont="1" applyFill="1" applyBorder="1" applyAlignment="1" applyProtection="1">
      <alignment horizontal="center" shrinkToFit="1"/>
    </xf>
    <xf numFmtId="1" fontId="8" fillId="3" borderId="3" xfId="7" applyNumberFormat="1" applyFont="1" applyFill="1" applyBorder="1" applyAlignment="1" applyProtection="1">
      <alignment horizontal="center" shrinkToFit="1"/>
    </xf>
    <xf numFmtId="1" fontId="7" fillId="3" borderId="1" xfId="7" applyNumberFormat="1" applyFont="1" applyFill="1" applyBorder="1" applyAlignment="1" applyProtection="1">
      <alignment horizontal="center" shrinkToFit="1"/>
    </xf>
    <xf numFmtId="1" fontId="7" fillId="3" borderId="28" xfId="7" applyNumberFormat="1" applyFont="1" applyFill="1" applyBorder="1" applyAlignment="1" applyProtection="1">
      <alignment horizontal="center" shrinkToFit="1"/>
    </xf>
    <xf numFmtId="4" fontId="7" fillId="3" borderId="25" xfId="8" applyNumberFormat="1" applyFont="1" applyFill="1" applyBorder="1" applyAlignment="1" applyProtection="1">
      <alignment horizontal="center" shrinkToFit="1"/>
    </xf>
    <xf numFmtId="1" fontId="7" fillId="3" borderId="25" xfId="7" applyNumberFormat="1" applyFont="1" applyFill="1" applyBorder="1" applyAlignment="1" applyProtection="1">
      <alignment horizontal="center" shrinkToFit="1"/>
    </xf>
    <xf numFmtId="4" fontId="16" fillId="3" borderId="10" xfId="7" applyNumberFormat="1" applyFont="1" applyFill="1" applyAlignment="1" applyProtection="1">
      <alignment horizontal="center" shrinkToFit="1"/>
    </xf>
    <xf numFmtId="4" fontId="8" fillId="3" borderId="21" xfId="8" applyNumberFormat="1" applyFont="1" applyFill="1" applyBorder="1" applyAlignment="1" applyProtection="1">
      <alignment horizontal="center" shrinkToFit="1"/>
    </xf>
    <xf numFmtId="4" fontId="16" fillId="3" borderId="21" xfId="8" applyNumberFormat="1" applyFont="1" applyFill="1" applyBorder="1" applyAlignment="1" applyProtection="1">
      <alignment horizontal="center" shrinkToFit="1"/>
    </xf>
    <xf numFmtId="4" fontId="7" fillId="3" borderId="21" xfId="8" applyNumberFormat="1" applyFont="1" applyFill="1" applyBorder="1" applyAlignment="1" applyProtection="1">
      <alignment horizontal="center" shrinkToFit="1"/>
    </xf>
    <xf numFmtId="1" fontId="8" fillId="3" borderId="22" xfId="7" applyNumberFormat="1" applyFont="1" applyFill="1" applyBorder="1" applyAlignment="1" applyProtection="1">
      <alignment horizontal="center" shrinkToFit="1"/>
    </xf>
    <xf numFmtId="4" fontId="8" fillId="3" borderId="10" xfId="7" applyNumberFormat="1" applyFont="1" applyFill="1" applyAlignment="1" applyProtection="1">
      <alignment horizontal="center" shrinkToFit="1"/>
    </xf>
    <xf numFmtId="49" fontId="17" fillId="3" borderId="1" xfId="0" applyNumberFormat="1" applyFont="1" applyFill="1" applyBorder="1" applyAlignment="1">
      <alignment horizontal="center" wrapText="1"/>
    </xf>
    <xf numFmtId="49" fontId="17" fillId="3" borderId="1" xfId="0" applyNumberFormat="1" applyFont="1" applyFill="1" applyBorder="1" applyAlignment="1" applyProtection="1">
      <alignment horizontal="center" wrapText="1"/>
    </xf>
    <xf numFmtId="4" fontId="17" fillId="3" borderId="1" xfId="0" applyNumberFormat="1" applyFont="1" applyFill="1" applyBorder="1" applyAlignment="1" applyProtection="1">
      <alignment horizontal="center" wrapText="1"/>
    </xf>
    <xf numFmtId="49" fontId="15" fillId="3" borderId="1" xfId="0" applyNumberFormat="1" applyFont="1" applyFill="1" applyBorder="1" applyAlignment="1">
      <alignment horizontal="center" wrapText="1"/>
    </xf>
    <xf numFmtId="4" fontId="15" fillId="3" borderId="1" xfId="0" applyNumberFormat="1" applyFont="1" applyFill="1" applyBorder="1" applyAlignment="1" applyProtection="1">
      <alignment horizontal="center" wrapText="1"/>
    </xf>
    <xf numFmtId="1" fontId="16" fillId="3" borderId="1" xfId="7" applyNumberFormat="1" applyFont="1" applyFill="1" applyBorder="1" applyAlignment="1" applyProtection="1">
      <alignment horizontal="center" shrinkToFit="1"/>
    </xf>
    <xf numFmtId="49" fontId="8" fillId="3" borderId="1" xfId="3" applyNumberFormat="1" applyFont="1" applyFill="1" applyBorder="1" applyAlignment="1" applyProtection="1">
      <alignment horizontal="center" wrapText="1" shrinkToFit="1"/>
    </xf>
    <xf numFmtId="1" fontId="7" fillId="3" borderId="24" xfId="7" applyNumberFormat="1" applyFont="1" applyFill="1" applyBorder="1" applyAlignment="1" applyProtection="1">
      <alignment horizontal="center" shrinkToFit="1"/>
    </xf>
    <xf numFmtId="1" fontId="8" fillId="3" borderId="24" xfId="7" applyNumberFormat="1" applyFont="1" applyFill="1" applyBorder="1" applyAlignment="1" applyProtection="1">
      <alignment horizontal="center" shrinkToFit="1"/>
    </xf>
    <xf numFmtId="1" fontId="16" fillId="3" borderId="24" xfId="7" applyNumberFormat="1" applyFont="1" applyFill="1" applyBorder="1" applyAlignment="1" applyProtection="1">
      <alignment horizontal="center" shrinkToFit="1"/>
    </xf>
    <xf numFmtId="1" fontId="7" fillId="3" borderId="22" xfId="7" applyNumberFormat="1" applyFont="1" applyFill="1" applyBorder="1" applyAlignment="1" applyProtection="1">
      <alignment horizontal="center" shrinkToFit="1"/>
    </xf>
    <xf numFmtId="49" fontId="8" fillId="3" borderId="3" xfId="3" applyNumberFormat="1" applyFont="1" applyFill="1" applyBorder="1" applyAlignment="1" applyProtection="1">
      <alignment horizontal="center" wrapText="1" shrinkToFit="1"/>
    </xf>
    <xf numFmtId="49" fontId="16" fillId="3" borderId="3" xfId="3" applyNumberFormat="1" applyFont="1" applyFill="1" applyBorder="1" applyAlignment="1" applyProtection="1">
      <alignment horizontal="center" wrapText="1" shrinkToFit="1"/>
    </xf>
    <xf numFmtId="49" fontId="7" fillId="3" borderId="3" xfId="3" applyNumberFormat="1" applyFont="1" applyFill="1" applyBorder="1" applyAlignment="1" applyProtection="1">
      <alignment horizontal="center" wrapText="1" shrinkToFit="1"/>
    </xf>
    <xf numFmtId="4" fontId="16" fillId="3" borderId="22" xfId="7" applyNumberFormat="1" applyFont="1" applyFill="1" applyBorder="1" applyAlignment="1" applyProtection="1">
      <alignment horizontal="center" shrinkToFit="1"/>
    </xf>
    <xf numFmtId="4" fontId="16" fillId="3" borderId="24" xfId="8" applyNumberFormat="1" applyFont="1" applyFill="1" applyBorder="1" applyAlignment="1" applyProtection="1">
      <alignment horizontal="center" shrinkToFit="1"/>
    </xf>
    <xf numFmtId="1" fontId="8" fillId="3" borderId="25" xfId="7" applyNumberFormat="1" applyFont="1" applyFill="1" applyBorder="1" applyAlignment="1" applyProtection="1">
      <alignment horizontal="center" shrinkToFit="1"/>
    </xf>
    <xf numFmtId="4" fontId="9" fillId="3" borderId="3" xfId="0" applyNumberFormat="1" applyFont="1" applyFill="1" applyBorder="1" applyAlignment="1">
      <alignment horizontal="center" wrapText="1"/>
    </xf>
    <xf numFmtId="4" fontId="14" fillId="3" borderId="3" xfId="0" applyNumberFormat="1" applyFont="1" applyFill="1" applyBorder="1" applyAlignment="1">
      <alignment horizontal="center" wrapText="1"/>
    </xf>
    <xf numFmtId="4" fontId="7" fillId="3" borderId="22" xfId="8" applyNumberFormat="1" applyFont="1" applyFill="1" applyBorder="1" applyAlignment="1" applyProtection="1">
      <alignment horizontal="center" shrinkToFit="1"/>
    </xf>
    <xf numFmtId="4" fontId="10" fillId="3" borderId="3" xfId="0" applyNumberFormat="1" applyFont="1" applyFill="1" applyBorder="1" applyAlignment="1">
      <alignment horizontal="center" wrapText="1"/>
    </xf>
    <xf numFmtId="4" fontId="11" fillId="3" borderId="1" xfId="0" applyNumberFormat="1" applyFont="1" applyFill="1" applyBorder="1" applyAlignment="1" applyProtection="1">
      <alignment horizontal="center" wrapText="1"/>
    </xf>
    <xf numFmtId="4" fontId="11" fillId="3" borderId="3" xfId="0" applyNumberFormat="1" applyFont="1" applyFill="1" applyBorder="1" applyAlignment="1" applyProtection="1">
      <alignment horizontal="center" wrapText="1"/>
    </xf>
    <xf numFmtId="4" fontId="12" fillId="3" borderId="3" xfId="0" applyNumberFormat="1" applyFont="1" applyFill="1" applyBorder="1" applyAlignment="1" applyProtection="1">
      <alignment horizontal="center" wrapText="1"/>
    </xf>
    <xf numFmtId="4" fontId="14" fillId="3" borderId="5" xfId="0" applyNumberFormat="1" applyFont="1" applyFill="1" applyBorder="1" applyAlignment="1">
      <alignment horizontal="center" wrapText="1"/>
    </xf>
    <xf numFmtId="4" fontId="8" fillId="3" borderId="26" xfId="8" applyNumberFormat="1" applyFont="1" applyFill="1" applyBorder="1" applyAlignment="1" applyProtection="1">
      <alignment horizontal="center" shrinkToFit="1"/>
    </xf>
    <xf numFmtId="4" fontId="7" fillId="3" borderId="28" xfId="8" applyNumberFormat="1" applyFont="1" applyFill="1" applyBorder="1" applyAlignment="1" applyProtection="1">
      <alignment horizontal="center" shrinkToFit="1"/>
    </xf>
    <xf numFmtId="49" fontId="7" fillId="3" borderId="10" xfId="7" applyNumberFormat="1" applyFont="1" applyFill="1" applyAlignment="1" applyProtection="1">
      <alignment horizontal="center" shrinkToFit="1"/>
    </xf>
    <xf numFmtId="4" fontId="7" fillId="3" borderId="10" xfId="7" applyNumberFormat="1" applyFont="1" applyFill="1" applyAlignment="1" applyProtection="1">
      <alignment horizontal="center" shrinkToFit="1"/>
    </xf>
    <xf numFmtId="4" fontId="18" fillId="3" borderId="10" xfId="8" applyNumberFormat="1" applyFont="1" applyFill="1" applyAlignment="1" applyProtection="1">
      <alignment horizontal="center" shrinkToFit="1"/>
    </xf>
    <xf numFmtId="4" fontId="18" fillId="3" borderId="21" xfId="8" applyNumberFormat="1" applyFont="1" applyFill="1" applyBorder="1" applyAlignment="1" applyProtection="1">
      <alignment horizontal="center" shrinkToFit="1"/>
    </xf>
    <xf numFmtId="4" fontId="8" fillId="3" borderId="22" xfId="7" applyNumberFormat="1" applyFont="1" applyFill="1" applyBorder="1" applyAlignment="1" applyProtection="1">
      <alignment horizontal="center" shrinkToFit="1"/>
    </xf>
    <xf numFmtId="4" fontId="8" fillId="3" borderId="22" xfId="8" applyNumberFormat="1" applyFont="1" applyFill="1" applyBorder="1" applyAlignment="1" applyProtection="1">
      <alignment horizontal="center" shrinkToFit="1"/>
    </xf>
    <xf numFmtId="4" fontId="8" fillId="3" borderId="1" xfId="8" applyNumberFormat="1" applyFont="1" applyFill="1" applyBorder="1" applyAlignment="1" applyProtection="1">
      <alignment horizontal="center" shrinkToFit="1"/>
    </xf>
    <xf numFmtId="4" fontId="8" fillId="3" borderId="29" xfId="8" applyNumberFormat="1" applyFont="1" applyFill="1" applyBorder="1" applyAlignment="1" applyProtection="1">
      <alignment horizontal="center" shrinkToFit="1"/>
    </xf>
    <xf numFmtId="49" fontId="15" fillId="3" borderId="8" xfId="0" applyNumberFormat="1" applyFont="1" applyFill="1" applyBorder="1" applyAlignment="1">
      <alignment horizontal="center" wrapText="1"/>
    </xf>
    <xf numFmtId="49" fontId="15" fillId="3" borderId="8" xfId="0" applyNumberFormat="1" applyFont="1" applyFill="1" applyBorder="1" applyAlignment="1" applyProtection="1">
      <alignment horizontal="center" wrapText="1"/>
    </xf>
    <xf numFmtId="1" fontId="8" fillId="3" borderId="26" xfId="7" applyNumberFormat="1" applyFont="1" applyFill="1" applyBorder="1" applyAlignment="1" applyProtection="1">
      <alignment horizontal="center" shrinkToFit="1"/>
    </xf>
    <xf numFmtId="4" fontId="14" fillId="3" borderId="8" xfId="0" applyNumberFormat="1" applyFont="1" applyFill="1" applyBorder="1" applyAlignment="1">
      <alignment horizontal="center" wrapText="1"/>
    </xf>
    <xf numFmtId="4" fontId="8" fillId="3" borderId="23" xfId="8" applyNumberFormat="1" applyFont="1" applyFill="1" applyBorder="1" applyAlignment="1" applyProtection="1">
      <alignment horizontal="center" shrinkToFit="1"/>
    </xf>
    <xf numFmtId="4" fontId="7" fillId="3" borderId="27" xfId="8" applyNumberFormat="1" applyFont="1" applyFill="1" applyBorder="1" applyAlignment="1" applyProtection="1">
      <alignment horizontal="center" shrinkToFit="1"/>
    </xf>
    <xf numFmtId="4" fontId="8" fillId="3" borderId="1" xfId="7" applyNumberFormat="1" applyFont="1" applyFill="1" applyBorder="1" applyAlignment="1" applyProtection="1">
      <alignment horizontal="center" shrinkToFit="1"/>
    </xf>
    <xf numFmtId="49" fontId="7" fillId="3" borderId="1" xfId="0" applyNumberFormat="1" applyFont="1" applyFill="1" applyBorder="1" applyAlignment="1">
      <alignment horizontal="center" wrapText="1"/>
    </xf>
    <xf numFmtId="49" fontId="16" fillId="3" borderId="1" xfId="0" applyNumberFormat="1" applyFont="1" applyFill="1" applyBorder="1" applyAlignment="1">
      <alignment horizontal="center" wrapText="1"/>
    </xf>
    <xf numFmtId="4" fontId="16" fillId="3" borderId="1" xfId="8" applyNumberFormat="1" applyFont="1" applyFill="1" applyBorder="1" applyAlignment="1" applyProtection="1">
      <alignment horizontal="center" shrinkToFit="1"/>
    </xf>
    <xf numFmtId="2" fontId="9" fillId="3" borderId="1" xfId="0" applyNumberFormat="1" applyFont="1" applyFill="1" applyBorder="1" applyAlignment="1">
      <alignment horizontal="center" wrapText="1"/>
    </xf>
    <xf numFmtId="4" fontId="8" fillId="3" borderId="1" xfId="10" applyNumberFormat="1" applyFont="1" applyFill="1" applyBorder="1" applyAlignment="1" applyProtection="1">
      <alignment horizontal="center" shrinkToFit="1"/>
    </xf>
    <xf numFmtId="4" fontId="8" fillId="3" borderId="2" xfId="10" applyNumberFormat="1" applyFont="1" applyFill="1" applyBorder="1" applyAlignment="1" applyProtection="1">
      <alignment horizontal="center" shrinkToFit="1"/>
    </xf>
    <xf numFmtId="0" fontId="4" fillId="3" borderId="2" xfId="0" applyNumberFormat="1" applyFont="1" applyFill="1" applyBorder="1" applyAlignment="1" applyProtection="1">
      <alignment horizontal="left" wrapText="1"/>
    </xf>
    <xf numFmtId="4" fontId="16" fillId="3" borderId="1" xfId="7" applyNumberFormat="1" applyFont="1" applyFill="1" applyBorder="1" applyAlignment="1" applyProtection="1">
      <alignment horizontal="center" shrinkToFit="1"/>
    </xf>
    <xf numFmtId="4" fontId="16" fillId="3" borderId="2" xfId="8" applyNumberFormat="1" applyFont="1" applyFill="1" applyBorder="1" applyAlignment="1" applyProtection="1">
      <alignment horizontal="center" shrinkToFit="1"/>
    </xf>
    <xf numFmtId="4" fontId="16" fillId="3" borderId="22" xfId="8" applyNumberFormat="1" applyFont="1" applyFill="1" applyBorder="1" applyAlignment="1" applyProtection="1">
      <alignment horizontal="center" shrinkToFit="1"/>
    </xf>
    <xf numFmtId="4" fontId="16" fillId="3" borderId="23" xfId="8" applyNumberFormat="1" applyFont="1" applyFill="1" applyBorder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1" fontId="8" fillId="3" borderId="28" xfId="7" applyNumberFormat="1" applyFont="1" applyFill="1" applyBorder="1" applyAlignment="1" applyProtection="1">
      <alignment horizontal="center" shrinkToFit="1"/>
    </xf>
    <xf numFmtId="4" fontId="8" fillId="3" borderId="25" xfId="8" applyNumberFormat="1" applyFont="1" applyFill="1" applyBorder="1" applyAlignment="1" applyProtection="1">
      <alignment horizontal="center" shrinkToFit="1"/>
    </xf>
    <xf numFmtId="0" fontId="14" fillId="3" borderId="8" xfId="0" applyFont="1" applyFill="1" applyBorder="1" applyAlignment="1">
      <alignment horizontal="center" wrapText="1"/>
    </xf>
    <xf numFmtId="49" fontId="14" fillId="3" borderId="8" xfId="0" applyNumberFormat="1" applyFont="1" applyFill="1" applyBorder="1" applyAlignment="1">
      <alignment horizontal="center" wrapText="1"/>
    </xf>
    <xf numFmtId="49" fontId="9" fillId="3" borderId="8" xfId="0" applyNumberFormat="1" applyFont="1" applyFill="1" applyBorder="1" applyAlignment="1">
      <alignment horizontal="center" wrapText="1"/>
    </xf>
    <xf numFmtId="1" fontId="8" fillId="3" borderId="8" xfId="7" applyNumberFormat="1" applyFont="1" applyFill="1" applyBorder="1" applyAlignment="1" applyProtection="1">
      <alignment horizontal="center" shrinkToFit="1"/>
    </xf>
    <xf numFmtId="4" fontId="8" fillId="3" borderId="8" xfId="8" applyNumberFormat="1" applyFont="1" applyFill="1" applyBorder="1" applyAlignment="1" applyProtection="1">
      <alignment horizontal="center" shrinkToFit="1"/>
    </xf>
    <xf numFmtId="4" fontId="8" fillId="3" borderId="13" xfId="8" applyNumberFormat="1" applyFont="1" applyFill="1" applyBorder="1" applyAlignment="1" applyProtection="1">
      <alignment horizontal="center" shrinkToFit="1"/>
    </xf>
    <xf numFmtId="4" fontId="16" fillId="3" borderId="29" xfId="8" applyNumberFormat="1" applyFont="1" applyFill="1" applyBorder="1" applyAlignment="1" applyProtection="1">
      <alignment horizontal="center" shrinkToFit="1"/>
    </xf>
    <xf numFmtId="1" fontId="16" fillId="3" borderId="8" xfId="7" applyNumberFormat="1" applyFont="1" applyFill="1" applyBorder="1" applyAlignment="1" applyProtection="1">
      <alignment horizontal="center" shrinkToFit="1"/>
    </xf>
    <xf numFmtId="4" fontId="16" fillId="3" borderId="8" xfId="8" applyNumberFormat="1" applyFont="1" applyFill="1" applyBorder="1" applyAlignment="1" applyProtection="1">
      <alignment horizontal="center" shrinkToFit="1"/>
    </xf>
    <xf numFmtId="4" fontId="16" fillId="3" borderId="13" xfId="8" applyNumberFormat="1" applyFont="1" applyFill="1" applyBorder="1" applyAlignment="1" applyProtection="1">
      <alignment horizontal="center" shrinkToFit="1"/>
    </xf>
    <xf numFmtId="4" fontId="8" fillId="3" borderId="27" xfId="8" applyNumberFormat="1" applyFont="1" applyFill="1" applyBorder="1" applyAlignment="1" applyProtection="1">
      <alignment horizontal="center" shrinkToFit="1"/>
    </xf>
    <xf numFmtId="4" fontId="8" fillId="3" borderId="28" xfId="8" applyNumberFormat="1" applyFont="1" applyFill="1" applyBorder="1" applyAlignment="1" applyProtection="1">
      <alignment horizontal="center" shrinkToFit="1"/>
    </xf>
    <xf numFmtId="4" fontId="16" fillId="3" borderId="24" xfId="7" applyNumberFormat="1" applyFont="1" applyFill="1" applyBorder="1" applyAlignment="1" applyProtection="1">
      <alignment horizontal="center" shrinkToFit="1"/>
    </xf>
    <xf numFmtId="4" fontId="7" fillId="3" borderId="24" xfId="8" applyNumberFormat="1" applyFont="1" applyFill="1" applyBorder="1" applyAlignment="1" applyProtection="1">
      <alignment horizontal="center" shrinkToFit="1"/>
    </xf>
    <xf numFmtId="49" fontId="15" fillId="3" borderId="1" xfId="0" applyNumberFormat="1" applyFont="1" applyFill="1" applyBorder="1" applyAlignment="1">
      <alignment wrapText="1"/>
    </xf>
    <xf numFmtId="49" fontId="15" fillId="3" borderId="1" xfId="0" applyNumberFormat="1" applyFont="1" applyFill="1" applyBorder="1" applyAlignment="1" applyProtection="1">
      <alignment wrapText="1"/>
    </xf>
    <xf numFmtId="49" fontId="15" fillId="3" borderId="1" xfId="0" quotePrefix="1" applyNumberFormat="1" applyFont="1" applyFill="1" applyBorder="1" applyAlignment="1">
      <alignment horizontal="center" wrapText="1"/>
    </xf>
    <xf numFmtId="1" fontId="8" fillId="3" borderId="30" xfId="7" applyNumberFormat="1" applyFont="1" applyFill="1" applyBorder="1" applyAlignment="1" applyProtection="1">
      <alignment horizontal="center" shrinkToFit="1"/>
    </xf>
    <xf numFmtId="1" fontId="7" fillId="3" borderId="30" xfId="7" applyNumberFormat="1" applyFont="1" applyFill="1" applyBorder="1" applyAlignment="1" applyProtection="1">
      <alignment horizontal="center" shrinkToFit="1"/>
    </xf>
    <xf numFmtId="4" fontId="7" fillId="3" borderId="30" xfId="8" applyNumberFormat="1" applyFont="1" applyFill="1" applyBorder="1" applyAlignment="1" applyProtection="1">
      <alignment horizontal="center" shrinkToFit="1"/>
    </xf>
    <xf numFmtId="1" fontId="16" fillId="3" borderId="28" xfId="7" applyNumberFormat="1" applyFont="1" applyFill="1" applyBorder="1" applyAlignment="1" applyProtection="1">
      <alignment horizontal="center" shrinkToFit="1"/>
    </xf>
    <xf numFmtId="4" fontId="16" fillId="3" borderId="25" xfId="8" applyNumberFormat="1" applyFont="1" applyFill="1" applyBorder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4" fontId="7" fillId="3" borderId="1" xfId="10" applyNumberFormat="1" applyFont="1" applyFill="1" applyBorder="1" applyAlignment="1" applyProtection="1">
      <alignment horizontal="center" shrinkToFit="1"/>
    </xf>
    <xf numFmtId="0" fontId="19" fillId="3" borderId="1" xfId="0" applyFont="1" applyFill="1" applyBorder="1" applyAlignment="1">
      <alignment horizontal="center" wrapText="1"/>
    </xf>
    <xf numFmtId="49" fontId="19" fillId="3" borderId="1" xfId="0" applyNumberFormat="1" applyFont="1" applyFill="1" applyBorder="1" applyAlignment="1">
      <alignment horizontal="center" wrapText="1"/>
    </xf>
    <xf numFmtId="2" fontId="19" fillId="3" borderId="1" xfId="0" applyNumberFormat="1" applyFont="1" applyFill="1" applyBorder="1" applyAlignment="1">
      <alignment horizontal="center" wrapText="1"/>
    </xf>
    <xf numFmtId="0" fontId="20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1" fontId="4" fillId="3" borderId="1" xfId="0" applyNumberFormat="1" applyFont="1" applyFill="1" applyBorder="1" applyAlignment="1">
      <alignment horizontal="center" wrapText="1"/>
    </xf>
    <xf numFmtId="0" fontId="21" fillId="3" borderId="10" xfId="6" applyNumberFormat="1" applyFont="1" applyFill="1" applyAlignment="1" applyProtection="1">
      <alignment vertical="center" wrapText="1"/>
    </xf>
    <xf numFmtId="0" fontId="20" fillId="3" borderId="2" xfId="0" applyFont="1" applyFill="1" applyBorder="1" applyAlignment="1">
      <alignment horizontal="left" vertical="center" wrapText="1"/>
    </xf>
    <xf numFmtId="0" fontId="22" fillId="3" borderId="2" xfId="0" applyNumberFormat="1" applyFont="1" applyFill="1" applyBorder="1" applyAlignment="1" applyProtection="1">
      <alignment horizontal="left" vertical="center" wrapText="1"/>
    </xf>
    <xf numFmtId="0" fontId="23" fillId="3" borderId="10" xfId="6" applyNumberFormat="1" applyFont="1" applyFill="1" applyAlignment="1" applyProtection="1">
      <alignment vertical="center" wrapText="1"/>
    </xf>
    <xf numFmtId="0" fontId="24" fillId="3" borderId="2" xfId="0" applyNumberFormat="1" applyFont="1" applyFill="1" applyBorder="1" applyAlignment="1" applyProtection="1">
      <alignment horizontal="left" wrapText="1"/>
    </xf>
    <xf numFmtId="0" fontId="21" fillId="3" borderId="21" xfId="6" applyNumberFormat="1" applyFont="1" applyFill="1" applyBorder="1" applyAlignment="1" applyProtection="1">
      <alignment vertical="center" wrapText="1"/>
    </xf>
    <xf numFmtId="0" fontId="20" fillId="3" borderId="10" xfId="6" applyNumberFormat="1" applyFont="1" applyFill="1" applyAlignment="1" applyProtection="1">
      <alignment vertical="center" wrapText="1"/>
    </xf>
    <xf numFmtId="0" fontId="22" fillId="3" borderId="10" xfId="6" applyNumberFormat="1" applyFont="1" applyFill="1" applyAlignment="1" applyProtection="1">
      <alignment vertical="center" wrapText="1"/>
    </xf>
    <xf numFmtId="0" fontId="5" fillId="3" borderId="10" xfId="6" applyNumberFormat="1" applyFont="1" applyFill="1" applyAlignment="1" applyProtection="1">
      <alignment vertical="center" wrapText="1"/>
    </xf>
    <xf numFmtId="0" fontId="5" fillId="3" borderId="22" xfId="6" applyNumberFormat="1" applyFont="1" applyFill="1" applyBorder="1" applyAlignment="1" applyProtection="1">
      <alignment vertical="center" wrapText="1"/>
    </xf>
    <xf numFmtId="0" fontId="22" fillId="3" borderId="2" xfId="0" applyNumberFormat="1" applyFont="1" applyFill="1" applyBorder="1" applyAlignment="1" applyProtection="1">
      <alignment horizontal="left" wrapText="1"/>
    </xf>
    <xf numFmtId="0" fontId="24" fillId="3" borderId="1" xfId="0" applyNumberFormat="1" applyFont="1" applyFill="1" applyBorder="1" applyAlignment="1" applyProtection="1">
      <alignment horizontal="left" wrapText="1"/>
    </xf>
    <xf numFmtId="0" fontId="4" fillId="3" borderId="1" xfId="0" applyNumberFormat="1" applyFont="1" applyFill="1" applyBorder="1" applyAlignment="1" applyProtection="1">
      <alignment horizontal="left" wrapText="1"/>
    </xf>
    <xf numFmtId="0" fontId="21" fillId="3" borderId="25" xfId="6" applyNumberFormat="1" applyFont="1" applyFill="1" applyBorder="1" applyAlignment="1" applyProtection="1">
      <alignment vertical="center" wrapText="1"/>
    </xf>
    <xf numFmtId="0" fontId="23" fillId="3" borderId="22" xfId="6" applyNumberFormat="1" applyFont="1" applyFill="1" applyBorder="1" applyAlignment="1" applyProtection="1">
      <alignment vertical="center" wrapText="1"/>
    </xf>
    <xf numFmtId="0" fontId="22" fillId="3" borderId="1" xfId="0" applyNumberFormat="1" applyFont="1" applyFill="1" applyBorder="1" applyAlignment="1" applyProtection="1">
      <alignment horizontal="left" wrapText="1"/>
    </xf>
    <xf numFmtId="0" fontId="21" fillId="3" borderId="22" xfId="6" applyNumberFormat="1" applyFont="1" applyFill="1" applyBorder="1" applyAlignment="1" applyProtection="1">
      <alignment vertical="center" wrapText="1"/>
    </xf>
    <xf numFmtId="0" fontId="4" fillId="3" borderId="1" xfId="6" applyNumberFormat="1" applyFont="1" applyFill="1" applyBorder="1" applyAlignment="1" applyProtection="1">
      <alignment vertical="center" wrapText="1"/>
    </xf>
    <xf numFmtId="0" fontId="5" fillId="3" borderId="1" xfId="6" applyNumberFormat="1" applyFont="1" applyFill="1" applyBorder="1" applyAlignment="1" applyProtection="1">
      <alignment vertical="center" wrapText="1"/>
    </xf>
    <xf numFmtId="0" fontId="23" fillId="3" borderId="1" xfId="6" applyNumberFormat="1" applyFont="1" applyFill="1" applyBorder="1" applyAlignment="1" applyProtection="1">
      <alignment vertical="center" wrapText="1"/>
    </xf>
    <xf numFmtId="0" fontId="22" fillId="3" borderId="1" xfId="6" applyNumberFormat="1" applyFont="1" applyFill="1" applyBorder="1" applyAlignment="1" applyProtection="1">
      <alignment vertical="center" wrapText="1"/>
    </xf>
    <xf numFmtId="0" fontId="25" fillId="3" borderId="1" xfId="0" applyFont="1" applyFill="1" applyBorder="1" applyAlignment="1">
      <alignment horizontal="left" wrapText="1"/>
    </xf>
    <xf numFmtId="0" fontId="20" fillId="3" borderId="1" xfId="0" applyFont="1" applyFill="1" applyBorder="1" applyAlignment="1">
      <alignment horizontal="left" wrapText="1"/>
    </xf>
    <xf numFmtId="0" fontId="26" fillId="3" borderId="1" xfId="0" applyFont="1" applyFill="1" applyBorder="1" applyAlignment="1">
      <alignment horizontal="left" vertical="top" wrapText="1"/>
    </xf>
    <xf numFmtId="0" fontId="5" fillId="3" borderId="25" xfId="6" applyNumberFormat="1" applyFont="1" applyFill="1" applyBorder="1" applyAlignment="1" applyProtection="1">
      <alignment vertical="center" wrapText="1"/>
    </xf>
    <xf numFmtId="0" fontId="26" fillId="3" borderId="1" xfId="0" applyFont="1" applyFill="1" applyBorder="1" applyAlignment="1">
      <alignment horizontal="left" wrapText="1"/>
    </xf>
    <xf numFmtId="0" fontId="22" fillId="3" borderId="1" xfId="0" applyNumberFormat="1" applyFont="1" applyFill="1" applyBorder="1" applyAlignment="1" applyProtection="1">
      <alignment horizontal="left" vertical="top" wrapText="1"/>
    </xf>
    <xf numFmtId="0" fontId="23" fillId="3" borderId="10" xfId="6" applyNumberFormat="1" applyFont="1" applyFill="1" applyAlignment="1" applyProtection="1">
      <alignment wrapText="1"/>
    </xf>
    <xf numFmtId="0" fontId="4" fillId="3" borderId="10" xfId="6" applyNumberFormat="1" applyFont="1" applyFill="1" applyAlignment="1" applyProtection="1">
      <alignment vertical="center" wrapText="1"/>
    </xf>
    <xf numFmtId="0" fontId="26" fillId="3" borderId="2" xfId="0" applyFont="1" applyFill="1" applyBorder="1" applyAlignment="1">
      <alignment horizontal="left" vertical="top" wrapText="1"/>
    </xf>
    <xf numFmtId="0" fontId="22" fillId="3" borderId="4" xfId="0" applyNumberFormat="1" applyFont="1" applyFill="1" applyBorder="1" applyAlignment="1" applyProtection="1">
      <alignment horizontal="left" wrapText="1"/>
    </xf>
    <xf numFmtId="0" fontId="21" fillId="3" borderId="27" xfId="6" applyNumberFormat="1" applyFont="1" applyFill="1" applyBorder="1" applyAlignment="1" applyProtection="1">
      <alignment vertical="center" wrapText="1"/>
    </xf>
    <xf numFmtId="0" fontId="25" fillId="3" borderId="2" xfId="0" applyFont="1" applyFill="1" applyBorder="1" applyAlignment="1">
      <alignment horizontal="left" wrapText="1"/>
    </xf>
    <xf numFmtId="0" fontId="20" fillId="3" borderId="2" xfId="0" applyFont="1" applyFill="1" applyBorder="1" applyAlignment="1">
      <alignment horizontal="left" wrapText="1"/>
    </xf>
    <xf numFmtId="0" fontId="22" fillId="3" borderId="2" xfId="0" applyNumberFormat="1" applyFont="1" applyFill="1" applyBorder="1" applyAlignment="1" applyProtection="1">
      <alignment horizontal="left" vertical="top" wrapText="1"/>
    </xf>
    <xf numFmtId="0" fontId="22" fillId="3" borderId="1" xfId="0" applyNumberFormat="1" applyFont="1" applyFill="1" applyBorder="1" applyAlignment="1" applyProtection="1">
      <alignment horizontal="left" wrapText="1" indent="1"/>
    </xf>
    <xf numFmtId="0" fontId="26" fillId="3" borderId="8" xfId="0" applyFont="1" applyFill="1" applyBorder="1" applyAlignment="1">
      <alignment horizontal="left" vertical="top" wrapText="1"/>
    </xf>
    <xf numFmtId="0" fontId="26" fillId="3" borderId="8" xfId="0" applyFont="1" applyFill="1" applyBorder="1" applyAlignment="1">
      <alignment horizontal="left" wrapText="1"/>
    </xf>
    <xf numFmtId="0" fontId="25" fillId="3" borderId="10" xfId="6" applyNumberFormat="1" applyFont="1" applyFill="1" applyAlignment="1" applyProtection="1">
      <alignment vertical="center" wrapText="1"/>
    </xf>
    <xf numFmtId="0" fontId="26" fillId="3" borderId="2" xfId="0" applyFont="1" applyFill="1" applyBorder="1" applyAlignment="1">
      <alignment horizontal="left" wrapText="1"/>
    </xf>
    <xf numFmtId="0" fontId="22" fillId="3" borderId="1" xfId="0" applyNumberFormat="1" applyFont="1" applyFill="1" applyBorder="1" applyAlignment="1" applyProtection="1">
      <alignment vertical="center" wrapText="1"/>
    </xf>
    <xf numFmtId="0" fontId="21" fillId="3" borderId="30" xfId="6" applyNumberFormat="1" applyFont="1" applyFill="1" applyBorder="1" applyAlignment="1" applyProtection="1">
      <alignment vertical="center" wrapText="1"/>
    </xf>
    <xf numFmtId="0" fontId="4" fillId="3" borderId="2" xfId="0" applyNumberFormat="1" applyFont="1" applyFill="1" applyBorder="1" applyAlignment="1" applyProtection="1">
      <alignment horizontal="left" vertical="center" wrapText="1"/>
    </xf>
    <xf numFmtId="0" fontId="24" fillId="3" borderId="1" xfId="0" applyNumberFormat="1" applyFont="1" applyFill="1" applyBorder="1" applyAlignment="1" applyProtection="1">
      <alignment horizontal="left" wrapText="1" indent="1"/>
    </xf>
    <xf numFmtId="0" fontId="4" fillId="3" borderId="1" xfId="0" applyFont="1" applyFill="1" applyBorder="1" applyAlignment="1">
      <alignment horizontal="justify" wrapText="1"/>
    </xf>
    <xf numFmtId="0" fontId="4" fillId="3" borderId="1" xfId="0" applyFont="1" applyFill="1" applyBorder="1" applyAlignment="1">
      <alignment horizontal="left" wrapText="1"/>
    </xf>
    <xf numFmtId="49" fontId="4" fillId="3" borderId="2" xfId="0" applyNumberFormat="1" applyFont="1" applyFill="1" applyBorder="1" applyAlignment="1" applyProtection="1">
      <alignment horizontal="left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20" fillId="3" borderId="2" xfId="0" applyNumberFormat="1" applyFont="1" applyFill="1" applyBorder="1" applyAlignment="1" applyProtection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vertical="center" wrapText="1"/>
    </xf>
    <xf numFmtId="0" fontId="28" fillId="3" borderId="2" xfId="5" applyNumberFormat="1" applyFont="1" applyFill="1" applyBorder="1" applyAlignment="1" applyProtection="1">
      <alignment vertical="top" wrapText="1"/>
    </xf>
    <xf numFmtId="4" fontId="11" fillId="3" borderId="8" xfId="0" applyNumberFormat="1" applyFont="1" applyFill="1" applyBorder="1" applyAlignment="1">
      <alignment horizontal="center" vertical="center" wrapText="1"/>
    </xf>
    <xf numFmtId="1" fontId="12" fillId="4" borderId="1" xfId="0" applyNumberFormat="1" applyFont="1" applyFill="1" applyBorder="1" applyAlignment="1">
      <alignment horizontal="center" wrapText="1"/>
    </xf>
    <xf numFmtId="4" fontId="7" fillId="4" borderId="1" xfId="10" applyNumberFormat="1" applyFont="1" applyFill="1" applyBorder="1" applyAlignment="1" applyProtection="1">
      <alignment horizontal="center" shrinkToFit="1"/>
    </xf>
    <xf numFmtId="4" fontId="7" fillId="4" borderId="10" xfId="8" applyNumberFormat="1" applyFont="1" applyFill="1" applyAlignment="1" applyProtection="1">
      <alignment horizontal="center" shrinkToFit="1"/>
    </xf>
    <xf numFmtId="4" fontId="8" fillId="4" borderId="10" xfId="8" applyNumberFormat="1" applyFont="1" applyFill="1" applyAlignment="1" applyProtection="1">
      <alignment horizontal="center" shrinkToFit="1"/>
    </xf>
    <xf numFmtId="4" fontId="16" fillId="4" borderId="10" xfId="8" applyNumberFormat="1" applyFont="1" applyFill="1" applyAlignment="1" applyProtection="1">
      <alignment horizontal="center" shrinkToFit="1"/>
    </xf>
    <xf numFmtId="4" fontId="13" fillId="4" borderId="1" xfId="0" applyNumberFormat="1" applyFont="1" applyFill="1" applyBorder="1" applyAlignment="1">
      <alignment horizontal="center" wrapText="1"/>
    </xf>
    <xf numFmtId="4" fontId="14" fillId="4" borderId="1" xfId="0" applyNumberFormat="1" applyFont="1" applyFill="1" applyBorder="1" applyAlignment="1">
      <alignment horizontal="center" wrapText="1"/>
    </xf>
    <xf numFmtId="4" fontId="10" fillId="4" borderId="1" xfId="0" applyNumberFormat="1" applyFont="1" applyFill="1" applyBorder="1" applyAlignment="1">
      <alignment horizontal="center" wrapText="1"/>
    </xf>
    <xf numFmtId="4" fontId="9" fillId="4" borderId="1" xfId="0" applyNumberFormat="1" applyFont="1" applyFill="1" applyBorder="1" applyAlignment="1">
      <alignment horizontal="center" wrapText="1"/>
    </xf>
    <xf numFmtId="4" fontId="7" fillId="4" borderId="25" xfId="8" applyNumberFormat="1" applyFont="1" applyFill="1" applyBorder="1" applyAlignment="1" applyProtection="1">
      <alignment horizontal="center" shrinkToFit="1"/>
    </xf>
    <xf numFmtId="4" fontId="15" fillId="4" borderId="1" xfId="0" applyNumberFormat="1" applyFont="1" applyFill="1" applyBorder="1" applyAlignment="1" applyProtection="1">
      <alignment horizontal="center" wrapText="1"/>
    </xf>
    <xf numFmtId="4" fontId="17" fillId="4" borderId="1" xfId="0" applyNumberFormat="1" applyFont="1" applyFill="1" applyBorder="1" applyAlignment="1" applyProtection="1">
      <alignment horizontal="center" wrapText="1"/>
    </xf>
    <xf numFmtId="4" fontId="7" fillId="4" borderId="10" xfId="8" applyNumberFormat="1" applyFont="1" applyFill="1" applyAlignment="1" applyProtection="1">
      <alignment horizontal="center" vertical="center" shrinkToFit="1"/>
    </xf>
    <xf numFmtId="4" fontId="8" fillId="4" borderId="10" xfId="8" applyNumberFormat="1" applyFont="1" applyFill="1" applyAlignment="1" applyProtection="1">
      <alignment horizontal="center" vertical="center" shrinkToFit="1"/>
    </xf>
    <xf numFmtId="4" fontId="16" fillId="4" borderId="10" xfId="8" applyNumberFormat="1" applyFont="1" applyFill="1" applyAlignment="1" applyProtection="1">
      <alignment horizontal="center" vertical="center" shrinkToFit="1"/>
    </xf>
    <xf numFmtId="4" fontId="7" fillId="4" borderId="22" xfId="8" applyNumberFormat="1" applyFont="1" applyFill="1" applyBorder="1" applyAlignment="1" applyProtection="1">
      <alignment horizontal="center" shrinkToFit="1"/>
    </xf>
    <xf numFmtId="4" fontId="16" fillId="4" borderId="22" xfId="8" applyNumberFormat="1" applyFont="1" applyFill="1" applyBorder="1" applyAlignment="1" applyProtection="1">
      <alignment horizontal="center" shrinkToFit="1"/>
    </xf>
    <xf numFmtId="4" fontId="16" fillId="4" borderId="1" xfId="8" applyNumberFormat="1" applyFont="1" applyFill="1" applyBorder="1" applyAlignment="1" applyProtection="1">
      <alignment horizontal="center" shrinkToFit="1"/>
    </xf>
    <xf numFmtId="4" fontId="8" fillId="4" borderId="1" xfId="8" applyNumberFormat="1" applyFont="1" applyFill="1" applyBorder="1" applyAlignment="1" applyProtection="1">
      <alignment horizontal="center" shrinkToFit="1"/>
    </xf>
    <xf numFmtId="4" fontId="8" fillId="4" borderId="25" xfId="8" applyNumberFormat="1" applyFont="1" applyFill="1" applyBorder="1" applyAlignment="1" applyProtection="1">
      <alignment horizontal="center" shrinkToFit="1"/>
    </xf>
    <xf numFmtId="4" fontId="8" fillId="4" borderId="1" xfId="7" applyNumberFormat="1" applyFont="1" applyFill="1" applyBorder="1" applyAlignment="1" applyProtection="1">
      <alignment horizontal="center" shrinkToFit="1"/>
    </xf>
    <xf numFmtId="4" fontId="12" fillId="4" borderId="1" xfId="0" applyNumberFormat="1" applyFont="1" applyFill="1" applyBorder="1" applyAlignment="1" applyProtection="1">
      <alignment horizontal="center" wrapText="1"/>
    </xf>
    <xf numFmtId="4" fontId="7" fillId="4" borderId="30" xfId="8" applyNumberFormat="1" applyFont="1" applyFill="1" applyBorder="1" applyAlignment="1" applyProtection="1">
      <alignment horizontal="center" shrinkToFit="1"/>
    </xf>
    <xf numFmtId="4" fontId="7" fillId="4" borderId="10" xfId="7" applyNumberFormat="1" applyFont="1" applyFill="1" applyAlignment="1" applyProtection="1">
      <alignment horizontal="center" shrinkToFit="1"/>
    </xf>
    <xf numFmtId="4" fontId="8" fillId="4" borderId="10" xfId="7" applyNumberFormat="1" applyFont="1" applyFill="1" applyAlignment="1" applyProtection="1">
      <alignment horizontal="center" shrinkToFit="1"/>
    </xf>
    <xf numFmtId="4" fontId="18" fillId="4" borderId="10" xfId="8" applyNumberFormat="1" applyFont="1" applyFill="1" applyAlignment="1" applyProtection="1">
      <alignment horizontal="center" shrinkToFit="1"/>
    </xf>
    <xf numFmtId="4" fontId="18" fillId="4" borderId="10" xfId="8" applyNumberFormat="1" applyFont="1" applyFill="1" applyAlignment="1" applyProtection="1">
      <alignment horizontal="center" vertical="center" shrinkToFit="1"/>
    </xf>
    <xf numFmtId="4" fontId="8" fillId="4" borderId="10" xfId="8" applyNumberFormat="1" applyFont="1" applyFill="1" applyProtection="1">
      <alignment horizontal="right" vertical="top" shrinkToFit="1"/>
    </xf>
    <xf numFmtId="4" fontId="8" fillId="4" borderId="22" xfId="8" applyNumberFormat="1" applyFont="1" applyFill="1" applyBorder="1" applyAlignment="1" applyProtection="1">
      <alignment horizontal="center" shrinkToFit="1"/>
    </xf>
    <xf numFmtId="4" fontId="11" fillId="4" borderId="1" xfId="0" applyNumberFormat="1" applyFont="1" applyFill="1" applyBorder="1" applyAlignment="1" applyProtection="1">
      <alignment horizontal="center" wrapText="1"/>
    </xf>
    <xf numFmtId="4" fontId="11" fillId="4" borderId="1" xfId="0" applyNumberFormat="1" applyFont="1" applyFill="1" applyBorder="1" applyAlignment="1">
      <alignment horizontal="center" wrapText="1"/>
    </xf>
    <xf numFmtId="4" fontId="8" fillId="4" borderId="1" xfId="10" applyNumberFormat="1" applyFont="1" applyFill="1" applyBorder="1" applyAlignment="1" applyProtection="1">
      <alignment horizontal="center" shrinkToFit="1"/>
    </xf>
    <xf numFmtId="4" fontId="9" fillId="4" borderId="0" xfId="0" applyNumberFormat="1" applyFont="1" applyFill="1" applyAlignment="1">
      <alignment horizontal="center" wrapText="1"/>
    </xf>
    <xf numFmtId="0" fontId="9" fillId="4" borderId="0" xfId="0" applyFont="1" applyFill="1" applyAlignment="1">
      <alignment horizontal="center" wrapText="1"/>
    </xf>
    <xf numFmtId="4" fontId="12" fillId="4" borderId="0" xfId="0" applyNumberFormat="1" applyFont="1" applyFill="1" applyAlignment="1">
      <alignment horizontal="center" wrapText="1"/>
    </xf>
    <xf numFmtId="0" fontId="10" fillId="3" borderId="0" xfId="0" applyFont="1" applyFill="1" applyAlignment="1">
      <alignment horizontal="center" vertical="center" wrapText="1"/>
    </xf>
    <xf numFmtId="49" fontId="9" fillId="3" borderId="0" xfId="0" applyNumberFormat="1" applyFont="1" applyFill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1" fontId="9" fillId="3" borderId="0" xfId="0" applyNumberFormat="1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29" fillId="3" borderId="0" xfId="0" applyFont="1" applyFill="1" applyAlignment="1">
      <alignment vertical="center" wrapText="1"/>
    </xf>
    <xf numFmtId="0" fontId="30" fillId="3" borderId="0" xfId="0" applyFont="1" applyFill="1" applyAlignment="1">
      <alignment horizontal="center" vertical="center" wrapText="1"/>
    </xf>
    <xf numFmtId="49" fontId="30" fillId="3" borderId="0" xfId="0" applyNumberFormat="1" applyFont="1" applyFill="1" applyAlignment="1">
      <alignment horizontal="center" vertical="center" wrapText="1"/>
    </xf>
    <xf numFmtId="2" fontId="30" fillId="3" borderId="0" xfId="0" applyNumberFormat="1" applyFont="1" applyFill="1" applyAlignment="1">
      <alignment horizontal="center" vertical="center" wrapText="1"/>
    </xf>
    <xf numFmtId="4" fontId="30" fillId="3" borderId="0" xfId="0" applyNumberFormat="1" applyFont="1" applyFill="1" applyAlignment="1">
      <alignment horizontal="center" vertical="center" wrapText="1"/>
    </xf>
    <xf numFmtId="0" fontId="32" fillId="3" borderId="0" xfId="0" applyFont="1" applyFill="1" applyAlignment="1">
      <alignment vertical="center" wrapText="1"/>
    </xf>
    <xf numFmtId="0" fontId="33" fillId="3" borderId="0" xfId="0" applyFont="1" applyFill="1" applyAlignment="1">
      <alignment horizontal="center" vertical="center" wrapText="1"/>
    </xf>
    <xf numFmtId="49" fontId="33" fillId="3" borderId="0" xfId="0" applyNumberFormat="1" applyFont="1" applyFill="1" applyAlignment="1">
      <alignment horizontal="center" vertical="center" wrapText="1"/>
    </xf>
    <xf numFmtId="2" fontId="33" fillId="3" borderId="0" xfId="0" applyNumberFormat="1" applyFont="1" applyFill="1" applyAlignment="1">
      <alignment horizontal="center" vertical="center" wrapText="1"/>
    </xf>
    <xf numFmtId="4" fontId="33" fillId="3" borderId="0" xfId="0" applyNumberFormat="1" applyFont="1" applyFill="1" applyAlignment="1">
      <alignment horizontal="center" vertical="center" wrapText="1"/>
    </xf>
    <xf numFmtId="9" fontId="33" fillId="3" borderId="0" xfId="1" applyFont="1" applyFill="1" applyAlignment="1">
      <alignment horizontal="center" vertical="center" wrapText="1"/>
    </xf>
    <xf numFmtId="4" fontId="33" fillId="3" borderId="0" xfId="0" applyNumberFormat="1" applyFont="1" applyFill="1" applyBorder="1" applyAlignment="1">
      <alignment horizontal="center" vertical="center" wrapText="1"/>
    </xf>
    <xf numFmtId="4" fontId="31" fillId="3" borderId="8" xfId="0" applyNumberFormat="1" applyFont="1" applyFill="1" applyBorder="1" applyAlignment="1">
      <alignment horizontal="center" vertical="center" wrapText="1"/>
    </xf>
    <xf numFmtId="1" fontId="32" fillId="3" borderId="1" xfId="0" applyNumberFormat="1" applyFont="1" applyFill="1" applyBorder="1" applyAlignment="1">
      <alignment horizontal="center" vertical="center" wrapText="1"/>
    </xf>
    <xf numFmtId="1" fontId="33" fillId="3" borderId="1" xfId="0" applyNumberFormat="1" applyFont="1" applyFill="1" applyBorder="1" applyAlignment="1">
      <alignment horizontal="center" vertical="center" wrapText="1"/>
    </xf>
    <xf numFmtId="0" fontId="36" fillId="3" borderId="10" xfId="6" applyNumberFormat="1" applyFont="1" applyFill="1" applyAlignment="1" applyProtection="1">
      <alignment vertical="center" wrapText="1"/>
    </xf>
    <xf numFmtId="0" fontId="29" fillId="3" borderId="1" xfId="0" applyFont="1" applyFill="1" applyBorder="1" applyAlignment="1">
      <alignment horizontal="left" vertical="center" wrapText="1"/>
    </xf>
    <xf numFmtId="0" fontId="39" fillId="3" borderId="10" xfId="6" applyNumberFormat="1" applyFont="1" applyFill="1" applyAlignment="1" applyProtection="1">
      <alignment vertical="center" wrapText="1"/>
    </xf>
    <xf numFmtId="1" fontId="37" fillId="3" borderId="10" xfId="7" applyNumberFormat="1" applyFont="1" applyFill="1" applyAlignment="1" applyProtection="1">
      <alignment horizontal="center" vertical="center" shrinkToFit="1"/>
    </xf>
    <xf numFmtId="4" fontId="37" fillId="3" borderId="10" xfId="8" applyNumberFormat="1" applyFont="1" applyFill="1" applyAlignment="1" applyProtection="1">
      <alignment horizontal="center" vertical="center" shrinkToFit="1"/>
    </xf>
    <xf numFmtId="4" fontId="34" fillId="3" borderId="1" xfId="0" applyNumberFormat="1" applyFont="1" applyFill="1" applyBorder="1" applyAlignment="1">
      <alignment horizontal="center" vertical="center" wrapText="1"/>
    </xf>
    <xf numFmtId="49" fontId="38" fillId="3" borderId="1" xfId="0" applyNumberFormat="1" applyFont="1" applyFill="1" applyBorder="1" applyAlignment="1">
      <alignment horizontal="center" vertical="center" wrapText="1"/>
    </xf>
    <xf numFmtId="1" fontId="37" fillId="3" borderId="22" xfId="7" applyNumberFormat="1" applyFont="1" applyFill="1" applyBorder="1" applyAlignment="1" applyProtection="1">
      <alignment horizontal="center" vertical="center" shrinkToFit="1"/>
    </xf>
    <xf numFmtId="0" fontId="29" fillId="3" borderId="1" xfId="0" applyFont="1" applyFill="1" applyBorder="1" applyAlignment="1">
      <alignment horizontal="center" vertical="center" wrapText="1"/>
    </xf>
    <xf numFmtId="49" fontId="29" fillId="3" borderId="1" xfId="0" applyNumberFormat="1" applyFont="1" applyFill="1" applyBorder="1" applyAlignment="1">
      <alignment horizontal="center" vertical="center" wrapText="1"/>
    </xf>
    <xf numFmtId="1" fontId="39" fillId="3" borderId="1" xfId="7" applyNumberFormat="1" applyFont="1" applyFill="1" applyBorder="1" applyAlignment="1" applyProtection="1">
      <alignment horizontal="center" vertical="center" shrinkToFit="1"/>
    </xf>
    <xf numFmtId="4" fontId="29" fillId="3" borderId="1" xfId="0" applyNumberFormat="1" applyFont="1" applyFill="1" applyBorder="1" applyAlignment="1">
      <alignment horizontal="center" vertical="center" wrapText="1"/>
    </xf>
    <xf numFmtId="4" fontId="32" fillId="3" borderId="1" xfId="0" applyNumberFormat="1" applyFont="1" applyFill="1" applyBorder="1" applyAlignment="1">
      <alignment horizontal="center" vertical="center" wrapText="1"/>
    </xf>
    <xf numFmtId="4" fontId="39" fillId="3" borderId="10" xfId="8" applyNumberFormat="1" applyFont="1" applyFill="1" applyAlignment="1" applyProtection="1">
      <alignment horizontal="center" vertical="center" shrinkToFit="1"/>
    </xf>
    <xf numFmtId="4" fontId="39" fillId="3" borderId="21" xfId="8" applyNumberFormat="1" applyFont="1" applyFill="1" applyBorder="1" applyAlignment="1" applyProtection="1">
      <alignment horizontal="center" vertical="center" shrinkToFit="1"/>
    </xf>
    <xf numFmtId="4" fontId="37" fillId="3" borderId="21" xfId="8" applyNumberFormat="1" applyFont="1" applyFill="1" applyBorder="1" applyAlignment="1" applyProtection="1">
      <alignment horizontal="center" vertical="center" shrinkToFit="1"/>
    </xf>
    <xf numFmtId="1" fontId="39" fillId="3" borderId="10" xfId="7" applyNumberFormat="1" applyFont="1" applyFill="1" applyAlignment="1" applyProtection="1">
      <alignment horizontal="center" vertical="center" shrinkToFit="1"/>
    </xf>
    <xf numFmtId="49" fontId="41" fillId="3" borderId="1" xfId="0" applyNumberFormat="1" applyFont="1" applyFill="1" applyBorder="1" applyAlignment="1">
      <alignment horizontal="center" vertical="center" wrapText="1"/>
    </xf>
    <xf numFmtId="1" fontId="40" fillId="3" borderId="10" xfId="7" applyNumberFormat="1" applyFont="1" applyFill="1" applyAlignment="1" applyProtection="1">
      <alignment horizontal="center" vertical="center" shrinkToFit="1"/>
    </xf>
    <xf numFmtId="4" fontId="40" fillId="3" borderId="10" xfId="8" applyNumberFormat="1" applyFont="1" applyFill="1" applyAlignment="1" applyProtection="1">
      <alignment horizontal="center" vertical="center" shrinkToFit="1"/>
    </xf>
    <xf numFmtId="49" fontId="37" fillId="3" borderId="10" xfId="7" applyNumberFormat="1" applyFont="1" applyFill="1" applyAlignment="1" applyProtection="1">
      <alignment horizontal="center" vertical="center" shrinkToFit="1"/>
    </xf>
    <xf numFmtId="1" fontId="40" fillId="3" borderId="1" xfId="7" applyNumberFormat="1" applyFont="1" applyFill="1" applyBorder="1" applyAlignment="1" applyProtection="1">
      <alignment horizontal="center" vertical="center" shrinkToFit="1"/>
    </xf>
    <xf numFmtId="49" fontId="39" fillId="3" borderId="10" xfId="7" applyNumberFormat="1" applyFont="1" applyFill="1" applyAlignment="1" applyProtection="1">
      <alignment horizontal="center" vertical="center" shrinkToFit="1"/>
    </xf>
    <xf numFmtId="0" fontId="41" fillId="3" borderId="1" xfId="0" applyFont="1" applyFill="1" applyBorder="1" applyAlignment="1">
      <alignment horizontal="left" vertical="center" wrapText="1"/>
    </xf>
    <xf numFmtId="0" fontId="41" fillId="3" borderId="1" xfId="0" applyFont="1" applyFill="1" applyBorder="1" applyAlignment="1">
      <alignment horizontal="center" vertical="center" wrapText="1"/>
    </xf>
    <xf numFmtId="4" fontId="41" fillId="3" borderId="1" xfId="0" applyNumberFormat="1" applyFont="1" applyFill="1" applyBorder="1" applyAlignment="1">
      <alignment horizontal="center" vertical="center" wrapText="1"/>
    </xf>
    <xf numFmtId="4" fontId="42" fillId="3" borderId="1" xfId="0" applyNumberFormat="1" applyFont="1" applyFill="1" applyBorder="1" applyAlignment="1">
      <alignment horizontal="center" vertical="center" wrapText="1"/>
    </xf>
    <xf numFmtId="0" fontId="43" fillId="3" borderId="22" xfId="6" applyNumberFormat="1" applyFont="1" applyFill="1" applyBorder="1" applyAlignment="1" applyProtection="1">
      <alignment vertical="center" wrapText="1"/>
    </xf>
    <xf numFmtId="0" fontId="43" fillId="3" borderId="10" xfId="6" applyNumberFormat="1" applyFont="1" applyFill="1" applyAlignment="1" applyProtection="1">
      <alignment vertical="center" wrapText="1"/>
    </xf>
    <xf numFmtId="0" fontId="40" fillId="3" borderId="10" xfId="6" applyNumberFormat="1" applyFont="1" applyFill="1" applyAlignment="1" applyProtection="1">
      <alignment vertical="center" wrapText="1"/>
    </xf>
    <xf numFmtId="49" fontId="40" fillId="3" borderId="10" xfId="7" applyNumberFormat="1" applyFont="1" applyFill="1" applyAlignment="1" applyProtection="1">
      <alignment horizontal="center" vertical="center" shrinkToFit="1"/>
    </xf>
    <xf numFmtId="4" fontId="40" fillId="3" borderId="21" xfId="8" applyNumberFormat="1" applyFont="1" applyFill="1" applyBorder="1" applyAlignment="1" applyProtection="1">
      <alignment horizontal="center" vertical="center" shrinkToFit="1"/>
    </xf>
    <xf numFmtId="0" fontId="32" fillId="3" borderId="10" xfId="6" applyNumberFormat="1" applyFont="1" applyFill="1" applyAlignment="1" applyProtection="1">
      <alignment vertical="center" wrapText="1"/>
    </xf>
    <xf numFmtId="49" fontId="32" fillId="3" borderId="10" xfId="7" applyNumberFormat="1" applyFont="1" applyFill="1" applyAlignment="1" applyProtection="1">
      <alignment horizontal="center" vertical="center" shrinkToFit="1"/>
    </xf>
    <xf numFmtId="1" fontId="32" fillId="3" borderId="10" xfId="7" applyNumberFormat="1" applyFont="1" applyFill="1" applyAlignment="1" applyProtection="1">
      <alignment horizontal="center" vertical="center" shrinkToFit="1"/>
    </xf>
    <xf numFmtId="4" fontId="32" fillId="3" borderId="10" xfId="8" applyNumberFormat="1" applyFont="1" applyFill="1" applyAlignment="1" applyProtection="1">
      <alignment horizontal="center" vertical="center" shrinkToFit="1"/>
    </xf>
    <xf numFmtId="4" fontId="32" fillId="3" borderId="21" xfId="8" applyNumberFormat="1" applyFont="1" applyFill="1" applyBorder="1" applyAlignment="1" applyProtection="1">
      <alignment horizontal="center" vertical="center" shrinkToFit="1"/>
    </xf>
    <xf numFmtId="49" fontId="34" fillId="3" borderId="10" xfId="7" applyNumberFormat="1" applyFont="1" applyFill="1" applyAlignment="1" applyProtection="1">
      <alignment horizontal="center" vertical="center" shrinkToFit="1"/>
    </xf>
    <xf numFmtId="1" fontId="34" fillId="3" borderId="10" xfId="7" applyNumberFormat="1" applyFont="1" applyFill="1" applyAlignment="1" applyProtection="1">
      <alignment horizontal="center" vertical="center" shrinkToFit="1"/>
    </xf>
    <xf numFmtId="4" fontId="34" fillId="3" borderId="10" xfId="8" applyNumberFormat="1" applyFont="1" applyFill="1" applyAlignment="1" applyProtection="1">
      <alignment horizontal="center" vertical="center" shrinkToFit="1"/>
    </xf>
    <xf numFmtId="0" fontId="42" fillId="3" borderId="10" xfId="6" applyNumberFormat="1" applyFont="1" applyFill="1" applyAlignment="1" applyProtection="1">
      <alignment vertical="center" wrapText="1"/>
    </xf>
    <xf numFmtId="49" fontId="42" fillId="3" borderId="10" xfId="7" applyNumberFormat="1" applyFont="1" applyFill="1" applyAlignment="1" applyProtection="1">
      <alignment horizontal="center" vertical="center" shrinkToFit="1"/>
    </xf>
    <xf numFmtId="1" fontId="42" fillId="3" borderId="10" xfId="7" applyNumberFormat="1" applyFont="1" applyFill="1" applyAlignment="1" applyProtection="1">
      <alignment horizontal="center" vertical="center" shrinkToFit="1"/>
    </xf>
    <xf numFmtId="4" fontId="42" fillId="3" borderId="10" xfId="8" applyNumberFormat="1" applyFont="1" applyFill="1" applyAlignment="1" applyProtection="1">
      <alignment horizontal="center" vertical="center" shrinkToFit="1"/>
    </xf>
    <xf numFmtId="0" fontId="31" fillId="3" borderId="10" xfId="6" applyNumberFormat="1" applyFont="1" applyFill="1" applyAlignment="1" applyProtection="1">
      <alignment vertical="center" wrapText="1"/>
    </xf>
    <xf numFmtId="4" fontId="34" fillId="3" borderId="21" xfId="8" applyNumberFormat="1" applyFont="1" applyFill="1" applyBorder="1" applyAlignment="1" applyProtection="1">
      <alignment horizontal="center" vertical="center" shrinkToFit="1"/>
    </xf>
    <xf numFmtId="0" fontId="29" fillId="3" borderId="0" xfId="0" applyFont="1" applyFill="1" applyBorder="1" applyAlignment="1">
      <alignment horizontal="left" vertical="center" wrapText="1"/>
    </xf>
    <xf numFmtId="0" fontId="29" fillId="3" borderId="18" xfId="0" applyFont="1" applyFill="1" applyBorder="1" applyAlignment="1">
      <alignment horizontal="center" vertical="center" wrapText="1"/>
    </xf>
    <xf numFmtId="49" fontId="29" fillId="3" borderId="18" xfId="0" applyNumberFormat="1" applyFont="1" applyFill="1" applyBorder="1" applyAlignment="1">
      <alignment horizontal="center" vertical="center" wrapText="1"/>
    </xf>
    <xf numFmtId="1" fontId="39" fillId="3" borderId="31" xfId="7" applyNumberFormat="1" applyFont="1" applyFill="1" applyBorder="1" applyAlignment="1" applyProtection="1">
      <alignment horizontal="center" vertical="center" shrinkToFit="1"/>
    </xf>
    <xf numFmtId="0" fontId="30" fillId="3" borderId="0" xfId="0" applyFont="1" applyFill="1" applyAlignment="1">
      <alignment horizontal="center" vertical="center" wrapText="1"/>
    </xf>
    <xf numFmtId="9" fontId="31" fillId="3" borderId="0" xfId="1" applyFont="1" applyFill="1" applyAlignment="1">
      <alignment horizontal="center" vertical="center" wrapText="1"/>
    </xf>
    <xf numFmtId="4" fontId="31" fillId="3" borderId="0" xfId="1" applyNumberFormat="1" applyFont="1" applyFill="1" applyAlignment="1">
      <alignment horizontal="center" vertical="center" wrapText="1"/>
    </xf>
    <xf numFmtId="0" fontId="31" fillId="3" borderId="0" xfId="0" applyFont="1" applyFill="1" applyAlignment="1">
      <alignment horizontal="center" vertical="center" wrapText="1"/>
    </xf>
    <xf numFmtId="4" fontId="31" fillId="3" borderId="0" xfId="0" applyNumberFormat="1" applyFont="1" applyFill="1" applyAlignment="1">
      <alignment horizontal="center" vertical="center" wrapText="1"/>
    </xf>
    <xf numFmtId="0" fontId="34" fillId="3" borderId="8" xfId="0" applyFont="1" applyFill="1" applyBorder="1" applyAlignment="1">
      <alignment horizontal="center" vertical="center" wrapText="1"/>
    </xf>
    <xf numFmtId="0" fontId="34" fillId="3" borderId="14" xfId="0" applyFont="1" applyFill="1" applyBorder="1" applyAlignment="1">
      <alignment horizontal="center" vertical="center" wrapText="1"/>
    </xf>
    <xf numFmtId="0" fontId="34" fillId="3" borderId="9" xfId="0" applyFont="1" applyFill="1" applyBorder="1" applyAlignment="1">
      <alignment horizontal="center" vertical="center" wrapText="1"/>
    </xf>
    <xf numFmtId="0" fontId="31" fillId="3" borderId="4" xfId="0" applyFont="1" applyFill="1" applyBorder="1" applyAlignment="1">
      <alignment horizontal="center" vertical="center" wrapText="1"/>
    </xf>
    <xf numFmtId="0" fontId="31" fillId="3" borderId="11" xfId="0" applyFont="1" applyFill="1" applyBorder="1" applyAlignment="1">
      <alignment horizontal="center" vertical="center" wrapText="1"/>
    </xf>
    <xf numFmtId="0" fontId="31" fillId="3" borderId="5" xfId="0" applyFont="1" applyFill="1" applyBorder="1" applyAlignment="1">
      <alignment horizontal="center" vertical="center" wrapText="1"/>
    </xf>
    <xf numFmtId="0" fontId="31" fillId="3" borderId="15" xfId="0" applyFont="1" applyFill="1" applyBorder="1" applyAlignment="1">
      <alignment horizontal="center" vertical="center" wrapText="1"/>
    </xf>
    <xf numFmtId="0" fontId="31" fillId="3" borderId="0" xfId="0" applyFont="1" applyFill="1" applyBorder="1" applyAlignment="1">
      <alignment horizontal="center" vertical="center" wrapText="1"/>
    </xf>
    <xf numFmtId="0" fontId="31" fillId="3" borderId="16" xfId="0" applyFont="1" applyFill="1" applyBorder="1" applyAlignment="1">
      <alignment horizontal="center" vertical="center" wrapText="1"/>
    </xf>
    <xf numFmtId="0" fontId="31" fillId="3" borderId="6" xfId="0" applyFont="1" applyFill="1" applyBorder="1" applyAlignment="1">
      <alignment horizontal="center" vertical="center" wrapText="1"/>
    </xf>
    <xf numFmtId="0" fontId="31" fillId="3" borderId="17" xfId="0" applyFont="1" applyFill="1" applyBorder="1" applyAlignment="1">
      <alignment horizontal="center" vertical="center" wrapText="1"/>
    </xf>
    <xf numFmtId="0" fontId="31" fillId="3" borderId="7" xfId="0" applyFont="1" applyFill="1" applyBorder="1" applyAlignment="1">
      <alignment horizontal="center" vertical="center" wrapText="1"/>
    </xf>
    <xf numFmtId="4" fontId="31" fillId="3" borderId="1" xfId="0" applyNumberFormat="1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4" fontId="31" fillId="3" borderId="4" xfId="0" applyNumberFormat="1" applyFont="1" applyFill="1" applyBorder="1" applyAlignment="1">
      <alignment horizontal="center" vertical="center" wrapText="1"/>
    </xf>
    <xf numFmtId="4" fontId="31" fillId="3" borderId="5" xfId="0" applyNumberFormat="1" applyFont="1" applyFill="1" applyBorder="1" applyAlignment="1">
      <alignment horizontal="center" vertical="center" wrapText="1"/>
    </xf>
    <xf numFmtId="4" fontId="31" fillId="3" borderId="6" xfId="0" applyNumberFormat="1" applyFont="1" applyFill="1" applyBorder="1" applyAlignment="1">
      <alignment horizontal="center" vertical="center" wrapText="1"/>
    </xf>
    <xf numFmtId="4" fontId="31" fillId="3" borderId="7" xfId="0" applyNumberFormat="1" applyFont="1" applyFill="1" applyBorder="1" applyAlignment="1">
      <alignment horizontal="center" vertical="center" wrapText="1"/>
    </xf>
    <xf numFmtId="1" fontId="33" fillId="3" borderId="18" xfId="0" applyNumberFormat="1" applyFont="1" applyFill="1" applyBorder="1" applyAlignment="1">
      <alignment horizontal="center" vertical="center" wrapText="1"/>
    </xf>
    <xf numFmtId="1" fontId="33" fillId="3" borderId="19" xfId="0" applyNumberFormat="1" applyFont="1" applyFill="1" applyBorder="1" applyAlignment="1">
      <alignment horizontal="center" vertical="center" wrapText="1"/>
    </xf>
    <xf numFmtId="1" fontId="33" fillId="3" borderId="20" xfId="0" applyNumberFormat="1" applyFont="1" applyFill="1" applyBorder="1" applyAlignment="1">
      <alignment horizontal="center" vertical="center" wrapText="1"/>
    </xf>
    <xf numFmtId="2" fontId="31" fillId="3" borderId="8" xfId="0" applyNumberFormat="1" applyFont="1" applyFill="1" applyBorder="1" applyAlignment="1">
      <alignment horizontal="center" vertical="center" wrapText="1"/>
    </xf>
    <xf numFmtId="2" fontId="31" fillId="3" borderId="14" xfId="0" applyNumberFormat="1" applyFont="1" applyFill="1" applyBorder="1" applyAlignment="1">
      <alignment horizontal="center" vertical="center" wrapText="1"/>
    </xf>
    <xf numFmtId="2" fontId="31" fillId="3" borderId="9" xfId="0" applyNumberFormat="1" applyFont="1" applyFill="1" applyBorder="1" applyAlignment="1">
      <alignment horizontal="center" vertical="center" wrapText="1"/>
    </xf>
    <xf numFmtId="4" fontId="31" fillId="3" borderId="8" xfId="0" applyNumberFormat="1" applyFont="1" applyFill="1" applyBorder="1" applyAlignment="1">
      <alignment horizontal="center" vertical="center" wrapText="1"/>
    </xf>
    <xf numFmtId="4" fontId="31" fillId="3" borderId="9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wrapText="1"/>
    </xf>
    <xf numFmtId="9" fontId="11" fillId="3" borderId="0" xfId="1" applyFont="1" applyFill="1" applyAlignment="1">
      <alignment horizontal="center" vertical="center" wrapText="1"/>
    </xf>
    <xf numFmtId="9" fontId="11" fillId="3" borderId="0" xfId="1" applyFont="1" applyFill="1" applyAlignment="1">
      <alignment horizontal="center" wrapText="1"/>
    </xf>
    <xf numFmtId="4" fontId="11" fillId="3" borderId="0" xfId="1" applyNumberFormat="1" applyFont="1" applyFill="1" applyAlignment="1">
      <alignment horizont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 wrapText="1"/>
    </xf>
    <xf numFmtId="4" fontId="12" fillId="3" borderId="0" xfId="0" applyNumberFormat="1" applyFont="1" applyFill="1" applyAlignment="1">
      <alignment horizont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4" xfId="0" applyNumberFormat="1" applyFont="1" applyFill="1" applyBorder="1" applyAlignment="1">
      <alignment horizontal="center" vertical="center" wrapText="1"/>
    </xf>
    <xf numFmtId="2" fontId="11" fillId="3" borderId="9" xfId="0" applyNumberFormat="1" applyFont="1" applyFill="1" applyBorder="1" applyAlignment="1">
      <alignment horizontal="center" vertical="center" wrapText="1"/>
    </xf>
    <xf numFmtId="4" fontId="11" fillId="3" borderId="4" xfId="0" applyNumberFormat="1" applyFont="1" applyFill="1" applyBorder="1" applyAlignment="1">
      <alignment horizontal="center" vertical="center" wrapText="1"/>
    </xf>
    <xf numFmtId="4" fontId="11" fillId="3" borderId="5" xfId="0" applyNumberFormat="1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horizontal="center" vertical="center" wrapText="1"/>
    </xf>
    <xf numFmtId="4" fontId="11" fillId="3" borderId="7" xfId="0" applyNumberFormat="1" applyFont="1" applyFill="1" applyBorder="1" applyAlignment="1">
      <alignment horizontal="center" vertical="center" wrapText="1"/>
    </xf>
    <xf numFmtId="4" fontId="11" fillId="3" borderId="8" xfId="0" applyNumberFormat="1" applyFont="1" applyFill="1" applyBorder="1" applyAlignment="1">
      <alignment horizontal="center" vertical="center" wrapText="1"/>
    </xf>
    <xf numFmtId="4" fontId="11" fillId="3" borderId="9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1" fontId="12" fillId="3" borderId="18" xfId="0" applyNumberFormat="1" applyFont="1" applyFill="1" applyBorder="1" applyAlignment="1">
      <alignment horizontal="center" wrapText="1"/>
    </xf>
    <xf numFmtId="1" fontId="12" fillId="3" borderId="19" xfId="0" applyNumberFormat="1" applyFont="1" applyFill="1" applyBorder="1" applyAlignment="1">
      <alignment horizontal="center" wrapText="1"/>
    </xf>
    <xf numFmtId="1" fontId="12" fillId="3" borderId="20" xfId="0" applyNumberFormat="1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horizontal="center" vertical="center" wrapText="1"/>
    </xf>
  </cellXfs>
  <cellStyles count="11">
    <cellStyle name="xl25" xfId="9"/>
    <cellStyle name="xl26" xfId="10"/>
    <cellStyle name="xl30" xfId="5"/>
    <cellStyle name="xl31" xfId="6"/>
    <cellStyle name="xl32" xfId="2"/>
    <cellStyle name="xl33" xfId="7"/>
    <cellStyle name="xl34" xfId="3"/>
    <cellStyle name="xl35" xfId="8"/>
    <cellStyle name="xl36" xfId="4"/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tabSelected="1" topLeftCell="B1" zoomScale="95" zoomScaleNormal="95" zoomScaleSheetLayoutView="80" workbookViewId="0">
      <selection activeCell="H21" sqref="H21"/>
    </sheetView>
  </sheetViews>
  <sheetFormatPr defaultColWidth="8.85546875" defaultRowHeight="12.75" x14ac:dyDescent="0.25"/>
  <cols>
    <col min="1" max="1" width="39.28515625" style="174" customWidth="1"/>
    <col min="2" max="2" width="4" style="2" customWidth="1"/>
    <col min="3" max="4" width="3" style="268" customWidth="1"/>
    <col min="5" max="5" width="10.28515625" style="268" customWidth="1"/>
    <col min="6" max="6" width="4.140625" style="268" customWidth="1"/>
    <col min="7" max="7" width="3.5703125" style="269" customWidth="1"/>
    <col min="8" max="8" width="11.7109375" style="270" customWidth="1"/>
    <col min="9" max="9" width="11.85546875" style="269" customWidth="1"/>
    <col min="10" max="10" width="12.28515625" style="2" customWidth="1"/>
    <col min="11" max="12" width="12.140625" style="272" customWidth="1"/>
    <col min="13" max="13" width="13.140625" style="2" customWidth="1"/>
    <col min="14" max="14" width="10" style="2" customWidth="1"/>
    <col min="15" max="15" width="11.5703125" style="2" customWidth="1"/>
    <col min="16" max="16" width="10" style="2" customWidth="1"/>
    <col min="17" max="17" width="12.85546875" style="2" customWidth="1"/>
    <col min="18" max="18" width="8.42578125" style="2" customWidth="1"/>
    <col min="19" max="16384" width="8.85546875" style="13"/>
  </cols>
  <sheetData>
    <row r="1" spans="1:18" x14ac:dyDescent="0.25">
      <c r="A1" s="273"/>
      <c r="B1" s="274"/>
      <c r="C1" s="275"/>
      <c r="D1" s="275"/>
      <c r="E1" s="275"/>
      <c r="F1" s="275"/>
      <c r="G1" s="276"/>
      <c r="H1" s="277"/>
      <c r="I1" s="276"/>
      <c r="J1" s="274"/>
      <c r="K1" s="274"/>
      <c r="L1" s="274"/>
      <c r="M1" s="274"/>
      <c r="N1" s="274"/>
      <c r="O1" s="274"/>
      <c r="P1" s="274"/>
      <c r="Q1" s="338" t="s">
        <v>817</v>
      </c>
      <c r="R1" s="338"/>
    </row>
    <row r="2" spans="1:18" x14ac:dyDescent="0.25">
      <c r="A2" s="339" t="s">
        <v>0</v>
      </c>
      <c r="B2" s="339"/>
      <c r="C2" s="339"/>
      <c r="D2" s="339"/>
      <c r="E2" s="339"/>
      <c r="F2" s="339"/>
      <c r="G2" s="339"/>
      <c r="H2" s="340"/>
      <c r="I2" s="339"/>
      <c r="J2" s="339"/>
      <c r="K2" s="339"/>
      <c r="L2" s="339"/>
      <c r="M2" s="339"/>
      <c r="N2" s="339"/>
      <c r="O2" s="339"/>
      <c r="P2" s="339"/>
      <c r="Q2" s="339"/>
      <c r="R2" s="339"/>
    </row>
    <row r="3" spans="1:18" x14ac:dyDescent="0.25">
      <c r="A3" s="341" t="s">
        <v>877</v>
      </c>
      <c r="B3" s="341"/>
      <c r="C3" s="341"/>
      <c r="D3" s="341"/>
      <c r="E3" s="341"/>
      <c r="F3" s="341"/>
      <c r="G3" s="341"/>
      <c r="H3" s="342"/>
      <c r="I3" s="341"/>
      <c r="J3" s="341"/>
      <c r="K3" s="341"/>
      <c r="L3" s="341"/>
      <c r="M3" s="341"/>
      <c r="N3" s="341"/>
      <c r="O3" s="341"/>
      <c r="P3" s="341"/>
      <c r="Q3" s="341"/>
      <c r="R3" s="341"/>
    </row>
    <row r="4" spans="1:18" ht="15.6" customHeight="1" x14ac:dyDescent="0.25">
      <c r="A4" s="278"/>
      <c r="B4" s="279"/>
      <c r="C4" s="280"/>
      <c r="D4" s="280"/>
      <c r="E4" s="280"/>
      <c r="F4" s="280"/>
      <c r="G4" s="281"/>
      <c r="H4" s="282"/>
      <c r="I4" s="281"/>
      <c r="J4" s="282"/>
      <c r="K4" s="282"/>
      <c r="L4" s="282"/>
      <c r="M4" s="282"/>
      <c r="N4" s="282"/>
      <c r="O4" s="282"/>
      <c r="P4" s="283"/>
      <c r="Q4" s="282"/>
      <c r="R4" s="284"/>
    </row>
    <row r="5" spans="1:18" s="267" customFormat="1" ht="36.6" customHeight="1" x14ac:dyDescent="0.25">
      <c r="A5" s="343" t="s">
        <v>1</v>
      </c>
      <c r="B5" s="346" t="s">
        <v>2</v>
      </c>
      <c r="C5" s="347"/>
      <c r="D5" s="347"/>
      <c r="E5" s="347"/>
      <c r="F5" s="347"/>
      <c r="G5" s="348"/>
      <c r="H5" s="355" t="s">
        <v>818</v>
      </c>
      <c r="I5" s="357" t="s">
        <v>3</v>
      </c>
      <c r="J5" s="357"/>
      <c r="K5" s="355" t="s">
        <v>8</v>
      </c>
      <c r="L5" s="355" t="s">
        <v>879</v>
      </c>
      <c r="M5" s="358" t="s">
        <v>44</v>
      </c>
      <c r="N5" s="359"/>
      <c r="O5" s="355" t="s">
        <v>880</v>
      </c>
      <c r="P5" s="355"/>
      <c r="Q5" s="355"/>
      <c r="R5" s="355"/>
    </row>
    <row r="6" spans="1:18" s="267" customFormat="1" ht="31.15" customHeight="1" x14ac:dyDescent="0.25">
      <c r="A6" s="344"/>
      <c r="B6" s="349"/>
      <c r="C6" s="350"/>
      <c r="D6" s="350"/>
      <c r="E6" s="350"/>
      <c r="F6" s="350"/>
      <c r="G6" s="351"/>
      <c r="H6" s="356"/>
      <c r="I6" s="365" t="s">
        <v>878</v>
      </c>
      <c r="J6" s="355" t="s">
        <v>145</v>
      </c>
      <c r="K6" s="355"/>
      <c r="L6" s="356"/>
      <c r="M6" s="360"/>
      <c r="N6" s="361"/>
      <c r="O6" s="358" t="s">
        <v>7</v>
      </c>
      <c r="P6" s="359"/>
      <c r="Q6" s="358" t="s">
        <v>881</v>
      </c>
      <c r="R6" s="359"/>
    </row>
    <row r="7" spans="1:18" s="267" customFormat="1" ht="52.15" customHeight="1" x14ac:dyDescent="0.25">
      <c r="A7" s="344"/>
      <c r="B7" s="349"/>
      <c r="C7" s="350"/>
      <c r="D7" s="350"/>
      <c r="E7" s="350"/>
      <c r="F7" s="350"/>
      <c r="G7" s="351"/>
      <c r="H7" s="356"/>
      <c r="I7" s="366"/>
      <c r="J7" s="355"/>
      <c r="K7" s="355"/>
      <c r="L7" s="356"/>
      <c r="M7" s="368" t="s">
        <v>4</v>
      </c>
      <c r="N7" s="368" t="s">
        <v>5</v>
      </c>
      <c r="O7" s="360"/>
      <c r="P7" s="361"/>
      <c r="Q7" s="360"/>
      <c r="R7" s="361"/>
    </row>
    <row r="8" spans="1:18" s="267" customFormat="1" ht="28.15" customHeight="1" x14ac:dyDescent="0.25">
      <c r="A8" s="345"/>
      <c r="B8" s="352"/>
      <c r="C8" s="353"/>
      <c r="D8" s="353"/>
      <c r="E8" s="353"/>
      <c r="F8" s="353"/>
      <c r="G8" s="354"/>
      <c r="H8" s="356"/>
      <c r="I8" s="367"/>
      <c r="J8" s="355"/>
      <c r="K8" s="355"/>
      <c r="L8" s="356"/>
      <c r="M8" s="369"/>
      <c r="N8" s="369"/>
      <c r="O8" s="285" t="s">
        <v>4</v>
      </c>
      <c r="P8" s="285" t="s">
        <v>5</v>
      </c>
      <c r="Q8" s="285" t="s">
        <v>4</v>
      </c>
      <c r="R8" s="285" t="s">
        <v>5</v>
      </c>
    </row>
    <row r="9" spans="1:18" s="271" customFormat="1" ht="38.25" x14ac:dyDescent="0.25">
      <c r="A9" s="286">
        <v>1</v>
      </c>
      <c r="B9" s="362">
        <v>2</v>
      </c>
      <c r="C9" s="363"/>
      <c r="D9" s="363"/>
      <c r="E9" s="363"/>
      <c r="F9" s="363"/>
      <c r="G9" s="364"/>
      <c r="H9" s="287">
        <v>3</v>
      </c>
      <c r="I9" s="287">
        <v>4</v>
      </c>
      <c r="J9" s="287">
        <v>5</v>
      </c>
      <c r="K9" s="287">
        <v>6</v>
      </c>
      <c r="L9" s="287">
        <v>7</v>
      </c>
      <c r="M9" s="287" t="s">
        <v>161</v>
      </c>
      <c r="N9" s="287" t="s">
        <v>162</v>
      </c>
      <c r="O9" s="287" t="s">
        <v>163</v>
      </c>
      <c r="P9" s="287" t="s">
        <v>164</v>
      </c>
      <c r="Q9" s="287" t="s">
        <v>165</v>
      </c>
      <c r="R9" s="287" t="s">
        <v>166</v>
      </c>
    </row>
    <row r="10" spans="1:18" s="16" customFormat="1" ht="21.75" customHeight="1" x14ac:dyDescent="0.25">
      <c r="A10" s="288" t="s">
        <v>819</v>
      </c>
      <c r="B10" s="291" t="s">
        <v>575</v>
      </c>
      <c r="C10" s="291" t="s">
        <v>17</v>
      </c>
      <c r="D10" s="291" t="s">
        <v>17</v>
      </c>
      <c r="E10" s="291" t="s">
        <v>18</v>
      </c>
      <c r="F10" s="291" t="s">
        <v>19</v>
      </c>
      <c r="G10" s="291"/>
      <c r="H10" s="292">
        <f>H11+H20+H59</f>
        <v>186343443.03999999</v>
      </c>
      <c r="I10" s="292">
        <f>I11+I20+I59</f>
        <v>240098240.13</v>
      </c>
      <c r="J10" s="292">
        <f>J11+J20+J59</f>
        <v>240150470.13</v>
      </c>
      <c r="K10" s="292">
        <f>K11+K20+K59</f>
        <v>240150470.13</v>
      </c>
      <c r="L10" s="292">
        <f>L11+L20+L59</f>
        <v>239972752.44</v>
      </c>
      <c r="M10" s="293">
        <f t="shared" ref="M10:M54" si="0">J10-I10</f>
        <v>52230</v>
      </c>
      <c r="N10" s="293">
        <f t="shared" ref="N10:N44" si="1">J10/I10*100</f>
        <v>100.02175359551646</v>
      </c>
      <c r="O10" s="293">
        <f t="shared" ref="O10:O54" si="2">L10-K10</f>
        <v>-177717.68999999762</v>
      </c>
      <c r="P10" s="293">
        <f t="shared" ref="P10:P44" si="3">L10/K10*100</f>
        <v>99.925997359112486</v>
      </c>
      <c r="Q10" s="293">
        <f t="shared" ref="Q10:Q54" si="4">L10-H10</f>
        <v>53629309.400000006</v>
      </c>
      <c r="R10" s="293">
        <f t="shared" ref="R10:R54" si="5">L10/H10*100</f>
        <v>128.77982102567896</v>
      </c>
    </row>
    <row r="11" spans="1:18" s="16" customFormat="1" ht="19.5" customHeight="1" x14ac:dyDescent="0.25">
      <c r="A11" s="316" t="s">
        <v>814</v>
      </c>
      <c r="B11" s="291">
        <v>956</v>
      </c>
      <c r="C11" s="294" t="s">
        <v>144</v>
      </c>
      <c r="D11" s="294" t="s">
        <v>17</v>
      </c>
      <c r="E11" s="291" t="s">
        <v>18</v>
      </c>
      <c r="F11" s="294" t="s">
        <v>19</v>
      </c>
      <c r="G11" s="291"/>
      <c r="H11" s="292">
        <f t="shared" ref="H11:L12" si="6">H12</f>
        <v>18080104.509999998</v>
      </c>
      <c r="I11" s="292">
        <f t="shared" si="6"/>
        <v>18527333.920000002</v>
      </c>
      <c r="J11" s="292">
        <f t="shared" si="6"/>
        <v>18057333.920000002</v>
      </c>
      <c r="K11" s="292">
        <f t="shared" si="6"/>
        <v>18057333.920000002</v>
      </c>
      <c r="L11" s="292">
        <f t="shared" si="6"/>
        <v>18057333.920000002</v>
      </c>
      <c r="M11" s="293">
        <f t="shared" si="0"/>
        <v>-470000</v>
      </c>
      <c r="N11" s="293">
        <f t="shared" si="1"/>
        <v>97.463207593551047</v>
      </c>
      <c r="O11" s="293">
        <f t="shared" si="2"/>
        <v>0</v>
      </c>
      <c r="P11" s="293">
        <f t="shared" si="3"/>
        <v>100</v>
      </c>
      <c r="Q11" s="293">
        <f t="shared" si="4"/>
        <v>-22770.589999996126</v>
      </c>
      <c r="R11" s="293">
        <f t="shared" si="5"/>
        <v>99.874057199241278</v>
      </c>
    </row>
    <row r="12" spans="1:18" s="16" customFormat="1" ht="22.5" customHeight="1" x14ac:dyDescent="0.25">
      <c r="A12" s="315" t="s">
        <v>815</v>
      </c>
      <c r="B12" s="295">
        <v>956</v>
      </c>
      <c r="C12" s="294" t="s">
        <v>144</v>
      </c>
      <c r="D12" s="294" t="s">
        <v>21</v>
      </c>
      <c r="E12" s="308" t="s">
        <v>18</v>
      </c>
      <c r="F12" s="294" t="s">
        <v>19</v>
      </c>
      <c r="G12" s="295"/>
      <c r="H12" s="292">
        <f t="shared" si="6"/>
        <v>18080104.509999998</v>
      </c>
      <c r="I12" s="292">
        <f t="shared" si="6"/>
        <v>18527333.920000002</v>
      </c>
      <c r="J12" s="292">
        <f t="shared" si="6"/>
        <v>18057333.920000002</v>
      </c>
      <c r="K12" s="292">
        <f t="shared" si="6"/>
        <v>18057333.920000002</v>
      </c>
      <c r="L12" s="292">
        <f t="shared" si="6"/>
        <v>18057333.920000002</v>
      </c>
      <c r="M12" s="293">
        <f t="shared" si="0"/>
        <v>-470000</v>
      </c>
      <c r="N12" s="293">
        <f t="shared" si="1"/>
        <v>97.463207593551047</v>
      </c>
      <c r="O12" s="293">
        <f t="shared" si="2"/>
        <v>0</v>
      </c>
      <c r="P12" s="293">
        <f t="shared" si="3"/>
        <v>100</v>
      </c>
      <c r="Q12" s="293">
        <f t="shared" si="4"/>
        <v>-22770.589999996126</v>
      </c>
      <c r="R12" s="293">
        <f t="shared" si="5"/>
        <v>99.874057199241278</v>
      </c>
    </row>
    <row r="13" spans="1:18" s="16" customFormat="1" ht="27" customHeight="1" x14ac:dyDescent="0.25">
      <c r="A13" s="311" t="s">
        <v>820</v>
      </c>
      <c r="B13" s="312">
        <v>956</v>
      </c>
      <c r="C13" s="305" t="s">
        <v>144</v>
      </c>
      <c r="D13" s="305" t="s">
        <v>21</v>
      </c>
      <c r="E13" s="305" t="s">
        <v>821</v>
      </c>
      <c r="F13" s="305" t="s">
        <v>19</v>
      </c>
      <c r="G13" s="309"/>
      <c r="H13" s="313">
        <f>H14+H15+H16+H17+H18+H19</f>
        <v>18080104.509999998</v>
      </c>
      <c r="I13" s="313">
        <f>I14+I15+I16+I17+I18+I19</f>
        <v>18527333.920000002</v>
      </c>
      <c r="J13" s="313">
        <f>J14+J15+J16+J17+J18+J19</f>
        <v>18057333.920000002</v>
      </c>
      <c r="K13" s="313">
        <f>K14+K15+K16+K17+K18+K19</f>
        <v>18057333.920000002</v>
      </c>
      <c r="L13" s="313">
        <f>L14+L15+L16+L17+L18+L19</f>
        <v>18057333.920000002</v>
      </c>
      <c r="M13" s="314">
        <f t="shared" si="0"/>
        <v>-470000</v>
      </c>
      <c r="N13" s="314">
        <f t="shared" si="1"/>
        <v>97.463207593551047</v>
      </c>
      <c r="O13" s="314">
        <f t="shared" si="2"/>
        <v>0</v>
      </c>
      <c r="P13" s="314">
        <f t="shared" si="3"/>
        <v>100</v>
      </c>
      <c r="Q13" s="314">
        <f t="shared" si="4"/>
        <v>-22770.589999996126</v>
      </c>
      <c r="R13" s="314">
        <f t="shared" si="5"/>
        <v>99.874057199241278</v>
      </c>
    </row>
    <row r="14" spans="1:18" s="16" customFormat="1" ht="22.5" x14ac:dyDescent="0.25">
      <c r="A14" s="289" t="s">
        <v>822</v>
      </c>
      <c r="B14" s="296">
        <v>956</v>
      </c>
      <c r="C14" s="297" t="s">
        <v>144</v>
      </c>
      <c r="D14" s="297" t="s">
        <v>21</v>
      </c>
      <c r="E14" s="297" t="s">
        <v>823</v>
      </c>
      <c r="F14" s="297" t="s">
        <v>696</v>
      </c>
      <c r="G14" s="298"/>
      <c r="H14" s="299">
        <v>50843</v>
      </c>
      <c r="I14" s="299">
        <v>10000</v>
      </c>
      <c r="J14" s="299">
        <v>10000</v>
      </c>
      <c r="K14" s="299">
        <v>10000</v>
      </c>
      <c r="L14" s="299">
        <v>10000</v>
      </c>
      <c r="M14" s="300">
        <f t="shared" si="0"/>
        <v>0</v>
      </c>
      <c r="N14" s="300">
        <f t="shared" si="1"/>
        <v>100</v>
      </c>
      <c r="O14" s="300">
        <f t="shared" si="2"/>
        <v>0</v>
      </c>
      <c r="P14" s="300">
        <f t="shared" si="3"/>
        <v>100</v>
      </c>
      <c r="Q14" s="300">
        <f t="shared" si="4"/>
        <v>-40843</v>
      </c>
      <c r="R14" s="300">
        <f t="shared" si="5"/>
        <v>19.668390928938102</v>
      </c>
    </row>
    <row r="15" spans="1:18" ht="22.5" x14ac:dyDescent="0.25">
      <c r="A15" s="289" t="s">
        <v>824</v>
      </c>
      <c r="B15" s="296">
        <v>956</v>
      </c>
      <c r="C15" s="297" t="s">
        <v>144</v>
      </c>
      <c r="D15" s="297" t="s">
        <v>21</v>
      </c>
      <c r="E15" s="297" t="s">
        <v>825</v>
      </c>
      <c r="F15" s="297" t="s">
        <v>696</v>
      </c>
      <c r="G15" s="298"/>
      <c r="H15" s="299">
        <v>517300</v>
      </c>
      <c r="I15" s="299">
        <v>452694.22</v>
      </c>
      <c r="J15" s="299">
        <v>452694.22</v>
      </c>
      <c r="K15" s="299">
        <v>452694.22</v>
      </c>
      <c r="L15" s="299">
        <v>452694.22</v>
      </c>
      <c r="M15" s="300">
        <f t="shared" si="0"/>
        <v>0</v>
      </c>
      <c r="N15" s="300">
        <f t="shared" si="1"/>
        <v>100</v>
      </c>
      <c r="O15" s="300">
        <f t="shared" si="2"/>
        <v>0</v>
      </c>
      <c r="P15" s="300">
        <f t="shared" si="3"/>
        <v>100</v>
      </c>
      <c r="Q15" s="300">
        <f t="shared" si="4"/>
        <v>-64605.780000000028</v>
      </c>
      <c r="R15" s="300">
        <f t="shared" si="5"/>
        <v>87.510964624009262</v>
      </c>
    </row>
    <row r="16" spans="1:18" ht="33.75" x14ac:dyDescent="0.25">
      <c r="A16" s="289" t="s">
        <v>826</v>
      </c>
      <c r="B16" s="296">
        <v>956</v>
      </c>
      <c r="C16" s="297" t="s">
        <v>144</v>
      </c>
      <c r="D16" s="297" t="s">
        <v>21</v>
      </c>
      <c r="E16" s="297" t="s">
        <v>827</v>
      </c>
      <c r="F16" s="297" t="s">
        <v>696</v>
      </c>
      <c r="G16" s="298"/>
      <c r="H16" s="299">
        <v>12168813.779999999</v>
      </c>
      <c r="I16" s="299">
        <v>10364290.18</v>
      </c>
      <c r="J16" s="299">
        <v>9894290.1799999997</v>
      </c>
      <c r="K16" s="299">
        <v>9894290.1799999997</v>
      </c>
      <c r="L16" s="299">
        <v>9894290.1799999997</v>
      </c>
      <c r="M16" s="300">
        <f t="shared" si="0"/>
        <v>-470000</v>
      </c>
      <c r="N16" s="300">
        <f t="shared" si="1"/>
        <v>95.465198370198465</v>
      </c>
      <c r="O16" s="300">
        <f t="shared" si="2"/>
        <v>0</v>
      </c>
      <c r="P16" s="300">
        <f t="shared" si="3"/>
        <v>100</v>
      </c>
      <c r="Q16" s="300">
        <f t="shared" si="4"/>
        <v>-2274523.5999999996</v>
      </c>
      <c r="R16" s="300">
        <f t="shared" si="5"/>
        <v>81.308584048362349</v>
      </c>
    </row>
    <row r="17" spans="1:18" ht="22.5" x14ac:dyDescent="0.25">
      <c r="A17" s="289" t="s">
        <v>828</v>
      </c>
      <c r="B17" s="296">
        <v>956</v>
      </c>
      <c r="C17" s="297" t="s">
        <v>144</v>
      </c>
      <c r="D17" s="297" t="s">
        <v>21</v>
      </c>
      <c r="E17" s="297" t="s">
        <v>829</v>
      </c>
      <c r="F17" s="297" t="s">
        <v>696</v>
      </c>
      <c r="G17" s="298"/>
      <c r="H17" s="302">
        <v>853809.5</v>
      </c>
      <c r="I17" s="301">
        <v>870757.76</v>
      </c>
      <c r="J17" s="301">
        <v>870757.76</v>
      </c>
      <c r="K17" s="301">
        <v>870757.76</v>
      </c>
      <c r="L17" s="301">
        <v>870757.76</v>
      </c>
      <c r="M17" s="300">
        <f>J17-I17</f>
        <v>0</v>
      </c>
      <c r="N17" s="300">
        <f t="shared" si="1"/>
        <v>100</v>
      </c>
      <c r="O17" s="300">
        <f t="shared" si="2"/>
        <v>0</v>
      </c>
      <c r="P17" s="300">
        <f t="shared" si="3"/>
        <v>100</v>
      </c>
      <c r="Q17" s="300">
        <f t="shared" si="4"/>
        <v>16948.260000000009</v>
      </c>
      <c r="R17" s="300">
        <f t="shared" si="5"/>
        <v>101.98501656399934</v>
      </c>
    </row>
    <row r="18" spans="1:18" ht="22.5" x14ac:dyDescent="0.25">
      <c r="A18" s="334" t="s">
        <v>856</v>
      </c>
      <c r="B18" s="335">
        <v>956</v>
      </c>
      <c r="C18" s="336" t="s">
        <v>144</v>
      </c>
      <c r="D18" s="336" t="s">
        <v>21</v>
      </c>
      <c r="E18" s="336" t="s">
        <v>857</v>
      </c>
      <c r="F18" s="336" t="s">
        <v>696</v>
      </c>
      <c r="G18" s="337"/>
      <c r="H18" s="302">
        <v>0</v>
      </c>
      <c r="I18" s="301">
        <v>15000</v>
      </c>
      <c r="J18" s="301">
        <v>15000</v>
      </c>
      <c r="K18" s="301">
        <v>15000</v>
      </c>
      <c r="L18" s="301">
        <v>15000</v>
      </c>
      <c r="M18" s="300">
        <f>J18-I18</f>
        <v>0</v>
      </c>
      <c r="N18" s="300">
        <f>J18/I18*100</f>
        <v>100</v>
      </c>
      <c r="O18" s="300">
        <f>L18-K18</f>
        <v>0</v>
      </c>
      <c r="P18" s="300">
        <f>L18/K18*100</f>
        <v>100</v>
      </c>
      <c r="Q18" s="300">
        <f>L18-H18</f>
        <v>15000</v>
      </c>
      <c r="R18" s="300" t="e">
        <f>L18/H18*100</f>
        <v>#DIV/0!</v>
      </c>
    </row>
    <row r="19" spans="1:18" s="16" customFormat="1" ht="45" x14ac:dyDescent="0.25">
      <c r="A19" s="290" t="s">
        <v>832</v>
      </c>
      <c r="B19" s="304" t="s">
        <v>575</v>
      </c>
      <c r="C19" s="304" t="s">
        <v>144</v>
      </c>
      <c r="D19" s="304" t="s">
        <v>21</v>
      </c>
      <c r="E19" s="304" t="s">
        <v>833</v>
      </c>
      <c r="F19" s="304">
        <v>600</v>
      </c>
      <c r="G19" s="304"/>
      <c r="H19" s="302">
        <v>4489338.2300000004</v>
      </c>
      <c r="I19" s="301">
        <v>6814591.7599999998</v>
      </c>
      <c r="J19" s="301">
        <v>6814591.7599999998</v>
      </c>
      <c r="K19" s="301">
        <v>6814591.7599999998</v>
      </c>
      <c r="L19" s="301">
        <v>6814591.7599999998</v>
      </c>
      <c r="M19" s="300">
        <f t="shared" si="0"/>
        <v>0</v>
      </c>
      <c r="N19" s="300">
        <f t="shared" si="1"/>
        <v>100</v>
      </c>
      <c r="O19" s="300">
        <f t="shared" si="2"/>
        <v>0</v>
      </c>
      <c r="P19" s="300">
        <f t="shared" si="3"/>
        <v>100</v>
      </c>
      <c r="Q19" s="300">
        <f t="shared" si="4"/>
        <v>2325253.5299999993</v>
      </c>
      <c r="R19" s="300">
        <f t="shared" si="5"/>
        <v>151.79501768125854</v>
      </c>
    </row>
    <row r="20" spans="1:18" ht="19.5" customHeight="1" x14ac:dyDescent="0.25">
      <c r="A20" s="316" t="s">
        <v>834</v>
      </c>
      <c r="B20" s="308" t="s">
        <v>575</v>
      </c>
      <c r="C20" s="308" t="s">
        <v>307</v>
      </c>
      <c r="D20" s="308" t="s">
        <v>17</v>
      </c>
      <c r="E20" s="308" t="s">
        <v>18</v>
      </c>
      <c r="F20" s="308" t="s">
        <v>19</v>
      </c>
      <c r="G20" s="291"/>
      <c r="H20" s="303">
        <f>H21+H51</f>
        <v>167989282.53</v>
      </c>
      <c r="I20" s="292">
        <f>I21+I51</f>
        <v>221313578.20999998</v>
      </c>
      <c r="J20" s="303">
        <f>J21+J51</f>
        <v>221835808.20999998</v>
      </c>
      <c r="K20" s="303">
        <f>K21+K51</f>
        <v>221835808.20999998</v>
      </c>
      <c r="L20" s="303">
        <f>L21+L51</f>
        <v>221684634.51999998</v>
      </c>
      <c r="M20" s="293">
        <f t="shared" si="0"/>
        <v>522230</v>
      </c>
      <c r="N20" s="293">
        <f t="shared" si="1"/>
        <v>100.23596835052953</v>
      </c>
      <c r="O20" s="293">
        <f t="shared" si="2"/>
        <v>-151173.68999999762</v>
      </c>
      <c r="P20" s="293">
        <f t="shared" si="3"/>
        <v>99.931853341793726</v>
      </c>
      <c r="Q20" s="293">
        <f t="shared" si="4"/>
        <v>53695351.98999998</v>
      </c>
      <c r="R20" s="293">
        <f t="shared" si="5"/>
        <v>131.96355813973483</v>
      </c>
    </row>
    <row r="21" spans="1:18" ht="18.75" customHeight="1" x14ac:dyDescent="0.25">
      <c r="A21" s="316" t="s">
        <v>816</v>
      </c>
      <c r="B21" s="308" t="s">
        <v>575</v>
      </c>
      <c r="C21" s="308" t="s">
        <v>307</v>
      </c>
      <c r="D21" s="308" t="s">
        <v>16</v>
      </c>
      <c r="E21" s="308" t="s">
        <v>18</v>
      </c>
      <c r="F21" s="308" t="s">
        <v>19</v>
      </c>
      <c r="G21" s="291"/>
      <c r="H21" s="303">
        <f>H22+H45</f>
        <v>130346854.95999999</v>
      </c>
      <c r="I21" s="292">
        <f>I22+I45</f>
        <v>184575245.53999999</v>
      </c>
      <c r="J21" s="303">
        <f>J22+J45</f>
        <v>185045245.53999999</v>
      </c>
      <c r="K21" s="303">
        <f>K22+K45</f>
        <v>185045245.53999999</v>
      </c>
      <c r="L21" s="303">
        <f>L22+L45</f>
        <v>185045245.53999999</v>
      </c>
      <c r="M21" s="293">
        <f t="shared" si="0"/>
        <v>470000</v>
      </c>
      <c r="N21" s="293">
        <f t="shared" si="1"/>
        <v>100.2546386968767</v>
      </c>
      <c r="O21" s="293">
        <f t="shared" si="2"/>
        <v>0</v>
      </c>
      <c r="P21" s="293">
        <f t="shared" si="3"/>
        <v>100</v>
      </c>
      <c r="Q21" s="293">
        <f t="shared" si="4"/>
        <v>54698390.579999998</v>
      </c>
      <c r="R21" s="293">
        <f t="shared" si="5"/>
        <v>141.96372102478841</v>
      </c>
    </row>
    <row r="22" spans="1:18" ht="22.5" x14ac:dyDescent="0.25">
      <c r="A22" s="317" t="s">
        <v>835</v>
      </c>
      <c r="B22" s="318" t="s">
        <v>575</v>
      </c>
      <c r="C22" s="318" t="s">
        <v>307</v>
      </c>
      <c r="D22" s="318" t="s">
        <v>16</v>
      </c>
      <c r="E22" s="318" t="s">
        <v>821</v>
      </c>
      <c r="F22" s="318" t="s">
        <v>19</v>
      </c>
      <c r="G22" s="306"/>
      <c r="H22" s="319">
        <f>H23+H24+H25+H26+H27+H28+H29+H30+H32+H33+H34+H35+H36+H37+H38+H39+H40+H42+H43+H44</f>
        <v>129348854.95999999</v>
      </c>
      <c r="I22" s="307">
        <f>I23+I24+I25+I26+I27+I28+I29+I30++I31+I32+I33+I34+I35+I36+I37+I38+I39+I40+I41+I42+I44</f>
        <v>183731245.53999999</v>
      </c>
      <c r="J22" s="319">
        <f>J23+J24+J25+J26+J27+J28+J29+J30+J31+J32+J33+J34+J35+J36+J37+J38+J39+J40+J41+J42+J44</f>
        <v>184201245.53999999</v>
      </c>
      <c r="K22" s="319">
        <f>K23+K24+K25+K26+K27+K28+K29+K30+K31+K32+K33+K34+K35+K36+K37+K38+K39+K40+K41+K42+K44</f>
        <v>184201245.53999999</v>
      </c>
      <c r="L22" s="319">
        <f>L23+L24+L25+L26+L27+L28+L29+L30+L31+L32+L33+L34+L35+L36+L37+L38+L39+L40+L41+L42+L44</f>
        <v>184201245.53999999</v>
      </c>
      <c r="M22" s="314">
        <f t="shared" si="0"/>
        <v>470000</v>
      </c>
      <c r="N22" s="314">
        <v>100</v>
      </c>
      <c r="O22" s="314">
        <f t="shared" si="2"/>
        <v>0</v>
      </c>
      <c r="P22" s="314">
        <f t="shared" si="3"/>
        <v>100</v>
      </c>
      <c r="Q22" s="314">
        <f t="shared" si="4"/>
        <v>54852390.579999998</v>
      </c>
      <c r="R22" s="314">
        <f t="shared" si="5"/>
        <v>142.40655288132439</v>
      </c>
    </row>
    <row r="23" spans="1:18" s="16" customFormat="1" ht="22.5" x14ac:dyDescent="0.25">
      <c r="A23" s="290" t="s">
        <v>822</v>
      </c>
      <c r="B23" s="310" t="s">
        <v>575</v>
      </c>
      <c r="C23" s="310" t="s">
        <v>307</v>
      </c>
      <c r="D23" s="310" t="s">
        <v>16</v>
      </c>
      <c r="E23" s="310" t="s">
        <v>823</v>
      </c>
      <c r="F23" s="310" t="s">
        <v>696</v>
      </c>
      <c r="G23" s="304"/>
      <c r="H23" s="302">
        <v>6276346.3300000001</v>
      </c>
      <c r="I23" s="301">
        <v>9952002.4399999995</v>
      </c>
      <c r="J23" s="301">
        <v>9952002.4399999995</v>
      </c>
      <c r="K23" s="301">
        <v>9952002.4399999995</v>
      </c>
      <c r="L23" s="301">
        <v>9952002.4399999995</v>
      </c>
      <c r="M23" s="300">
        <f t="shared" si="0"/>
        <v>0</v>
      </c>
      <c r="N23" s="300">
        <f t="shared" si="1"/>
        <v>100</v>
      </c>
      <c r="O23" s="300">
        <f t="shared" si="2"/>
        <v>0</v>
      </c>
      <c r="P23" s="300">
        <f t="shared" si="3"/>
        <v>100</v>
      </c>
      <c r="Q23" s="300">
        <f t="shared" si="4"/>
        <v>3675656.1099999994</v>
      </c>
      <c r="R23" s="300">
        <f t="shared" si="5"/>
        <v>158.56362789336387</v>
      </c>
    </row>
    <row r="24" spans="1:18" ht="33.75" x14ac:dyDescent="0.25">
      <c r="A24" s="290" t="s">
        <v>836</v>
      </c>
      <c r="B24" s="310" t="s">
        <v>575</v>
      </c>
      <c r="C24" s="310" t="s">
        <v>307</v>
      </c>
      <c r="D24" s="310" t="s">
        <v>16</v>
      </c>
      <c r="E24" s="310" t="s">
        <v>837</v>
      </c>
      <c r="F24" s="310">
        <v>600</v>
      </c>
      <c r="G24" s="304"/>
      <c r="H24" s="302">
        <v>1200000</v>
      </c>
      <c r="I24" s="301">
        <v>1183900</v>
      </c>
      <c r="J24" s="301">
        <v>1183900</v>
      </c>
      <c r="K24" s="301">
        <v>1183900</v>
      </c>
      <c r="L24" s="301">
        <v>1183900</v>
      </c>
      <c r="M24" s="300">
        <f t="shared" si="0"/>
        <v>0</v>
      </c>
      <c r="N24" s="300">
        <f t="shared" si="1"/>
        <v>100</v>
      </c>
      <c r="O24" s="300">
        <f t="shared" si="2"/>
        <v>0</v>
      </c>
      <c r="P24" s="300">
        <f t="shared" si="3"/>
        <v>100</v>
      </c>
      <c r="Q24" s="300">
        <f t="shared" si="4"/>
        <v>-16100</v>
      </c>
      <c r="R24" s="300">
        <f t="shared" si="5"/>
        <v>98.658333333333331</v>
      </c>
    </row>
    <row r="25" spans="1:18" ht="78.75" x14ac:dyDescent="0.25">
      <c r="A25" s="290" t="s">
        <v>882</v>
      </c>
      <c r="B25" s="310" t="s">
        <v>575</v>
      </c>
      <c r="C25" s="310" t="s">
        <v>307</v>
      </c>
      <c r="D25" s="310" t="s">
        <v>16</v>
      </c>
      <c r="E25" s="310" t="s">
        <v>838</v>
      </c>
      <c r="F25" s="310" t="s">
        <v>696</v>
      </c>
      <c r="G25" s="304"/>
      <c r="H25" s="302">
        <v>0</v>
      </c>
      <c r="I25" s="301">
        <v>1667000</v>
      </c>
      <c r="J25" s="301">
        <v>1667000</v>
      </c>
      <c r="K25" s="301">
        <v>1667000</v>
      </c>
      <c r="L25" s="301">
        <v>1667000</v>
      </c>
      <c r="M25" s="300">
        <f t="shared" si="0"/>
        <v>0</v>
      </c>
      <c r="N25" s="300">
        <f t="shared" si="1"/>
        <v>100</v>
      </c>
      <c r="O25" s="300">
        <f t="shared" si="2"/>
        <v>0</v>
      </c>
      <c r="P25" s="300">
        <f t="shared" si="3"/>
        <v>100</v>
      </c>
      <c r="Q25" s="300">
        <f t="shared" si="4"/>
        <v>1667000</v>
      </c>
      <c r="R25" s="300" t="e">
        <f t="shared" si="5"/>
        <v>#DIV/0!</v>
      </c>
    </row>
    <row r="26" spans="1:18" ht="22.5" x14ac:dyDescent="0.25">
      <c r="A26" s="290" t="s">
        <v>839</v>
      </c>
      <c r="B26" s="310" t="s">
        <v>575</v>
      </c>
      <c r="C26" s="310" t="s">
        <v>307</v>
      </c>
      <c r="D26" s="310" t="s">
        <v>16</v>
      </c>
      <c r="E26" s="310" t="s">
        <v>840</v>
      </c>
      <c r="F26" s="310" t="s">
        <v>696</v>
      </c>
      <c r="G26" s="304"/>
      <c r="H26" s="302">
        <v>2138145.54</v>
      </c>
      <c r="I26" s="301">
        <v>880403.39</v>
      </c>
      <c r="J26" s="301">
        <v>880403.39</v>
      </c>
      <c r="K26" s="301">
        <v>880403.39</v>
      </c>
      <c r="L26" s="301">
        <v>880403.39</v>
      </c>
      <c r="M26" s="300">
        <f t="shared" si="0"/>
        <v>0</v>
      </c>
      <c r="N26" s="300">
        <f t="shared" si="1"/>
        <v>100</v>
      </c>
      <c r="O26" s="300">
        <f t="shared" si="2"/>
        <v>0</v>
      </c>
      <c r="P26" s="300">
        <f t="shared" si="3"/>
        <v>100</v>
      </c>
      <c r="Q26" s="300">
        <f t="shared" si="4"/>
        <v>-1257742.1499999999</v>
      </c>
      <c r="R26" s="300">
        <f t="shared" si="5"/>
        <v>41.176027240877154</v>
      </c>
    </row>
    <row r="27" spans="1:18" ht="22.5" x14ac:dyDescent="0.25">
      <c r="A27" s="290" t="s">
        <v>824</v>
      </c>
      <c r="B27" s="310" t="s">
        <v>575</v>
      </c>
      <c r="C27" s="310" t="s">
        <v>307</v>
      </c>
      <c r="D27" s="310" t="s">
        <v>16</v>
      </c>
      <c r="E27" s="310" t="s">
        <v>825</v>
      </c>
      <c r="F27" s="310" t="s">
        <v>696</v>
      </c>
      <c r="G27" s="304"/>
      <c r="H27" s="302">
        <v>197946.25</v>
      </c>
      <c r="I27" s="301">
        <v>656367.5</v>
      </c>
      <c r="J27" s="301">
        <v>656367.5</v>
      </c>
      <c r="K27" s="301">
        <v>656367.5</v>
      </c>
      <c r="L27" s="301">
        <v>656367.5</v>
      </c>
      <c r="M27" s="300">
        <f t="shared" si="0"/>
        <v>0</v>
      </c>
      <c r="N27" s="300">
        <f t="shared" si="1"/>
        <v>100</v>
      </c>
      <c r="O27" s="300">
        <f t="shared" si="2"/>
        <v>0</v>
      </c>
      <c r="P27" s="300">
        <f t="shared" si="3"/>
        <v>100</v>
      </c>
      <c r="Q27" s="300">
        <f t="shared" si="4"/>
        <v>458421.25</v>
      </c>
      <c r="R27" s="300">
        <f t="shared" si="5"/>
        <v>331.58875199706989</v>
      </c>
    </row>
    <row r="28" spans="1:18" ht="33.75" x14ac:dyDescent="0.25">
      <c r="A28" s="290" t="s">
        <v>841</v>
      </c>
      <c r="B28" s="310" t="s">
        <v>575</v>
      </c>
      <c r="C28" s="310" t="s">
        <v>307</v>
      </c>
      <c r="D28" s="310" t="s">
        <v>16</v>
      </c>
      <c r="E28" s="310" t="s">
        <v>842</v>
      </c>
      <c r="F28" s="310" t="s">
        <v>696</v>
      </c>
      <c r="G28" s="304"/>
      <c r="H28" s="302">
        <v>51000</v>
      </c>
      <c r="I28" s="301">
        <v>67100</v>
      </c>
      <c r="J28" s="301">
        <v>67100</v>
      </c>
      <c r="K28" s="301">
        <v>67100</v>
      </c>
      <c r="L28" s="301">
        <v>67100</v>
      </c>
      <c r="M28" s="300">
        <f t="shared" si="0"/>
        <v>0</v>
      </c>
      <c r="N28" s="300">
        <f t="shared" si="1"/>
        <v>100</v>
      </c>
      <c r="O28" s="300">
        <f t="shared" si="2"/>
        <v>0</v>
      </c>
      <c r="P28" s="300">
        <f t="shared" si="3"/>
        <v>100</v>
      </c>
      <c r="Q28" s="300">
        <f t="shared" si="4"/>
        <v>16100</v>
      </c>
      <c r="R28" s="300">
        <f t="shared" si="5"/>
        <v>131.56862745098039</v>
      </c>
    </row>
    <row r="29" spans="1:18" ht="33.75" x14ac:dyDescent="0.25">
      <c r="A29" s="290" t="s">
        <v>843</v>
      </c>
      <c r="B29" s="310" t="s">
        <v>575</v>
      </c>
      <c r="C29" s="310" t="s">
        <v>307</v>
      </c>
      <c r="D29" s="310" t="s">
        <v>16</v>
      </c>
      <c r="E29" s="310" t="s">
        <v>844</v>
      </c>
      <c r="F29" s="310">
        <v>600</v>
      </c>
      <c r="G29" s="304"/>
      <c r="H29" s="302">
        <v>3208475.7</v>
      </c>
      <c r="I29" s="301">
        <v>2109052</v>
      </c>
      <c r="J29" s="301">
        <v>2109052</v>
      </c>
      <c r="K29" s="301">
        <v>2109052</v>
      </c>
      <c r="L29" s="301">
        <v>2109052</v>
      </c>
      <c r="M29" s="300">
        <f t="shared" si="0"/>
        <v>0</v>
      </c>
      <c r="N29" s="300">
        <f t="shared" si="1"/>
        <v>100</v>
      </c>
      <c r="O29" s="300">
        <f t="shared" si="2"/>
        <v>0</v>
      </c>
      <c r="P29" s="300">
        <f t="shared" si="3"/>
        <v>100</v>
      </c>
      <c r="Q29" s="300">
        <f t="shared" si="4"/>
        <v>-1099423.7000000002</v>
      </c>
      <c r="R29" s="300">
        <f t="shared" si="5"/>
        <v>65.733768842319733</v>
      </c>
    </row>
    <row r="30" spans="1:18" x14ac:dyDescent="0.25">
      <c r="A30" s="290" t="s">
        <v>883</v>
      </c>
      <c r="B30" s="310" t="s">
        <v>575</v>
      </c>
      <c r="C30" s="310" t="s">
        <v>307</v>
      </c>
      <c r="D30" s="310" t="s">
        <v>16</v>
      </c>
      <c r="E30" s="310" t="s">
        <v>884</v>
      </c>
      <c r="F30" s="310" t="s">
        <v>696</v>
      </c>
      <c r="G30" s="304"/>
      <c r="H30" s="302">
        <v>0</v>
      </c>
      <c r="I30" s="301">
        <v>5268207.32</v>
      </c>
      <c r="J30" s="301">
        <v>5268207.32</v>
      </c>
      <c r="K30" s="301">
        <v>5268207.32</v>
      </c>
      <c r="L30" s="301">
        <v>5268207.32</v>
      </c>
      <c r="M30" s="300">
        <f t="shared" si="0"/>
        <v>0</v>
      </c>
      <c r="N30" s="300">
        <f t="shared" si="1"/>
        <v>100</v>
      </c>
      <c r="O30" s="300">
        <f t="shared" si="2"/>
        <v>0</v>
      </c>
      <c r="P30" s="300">
        <f t="shared" si="3"/>
        <v>100</v>
      </c>
      <c r="Q30" s="300">
        <f t="shared" si="4"/>
        <v>5268207.32</v>
      </c>
      <c r="R30" s="300" t="e">
        <f t="shared" si="5"/>
        <v>#DIV/0!</v>
      </c>
    </row>
    <row r="31" spans="1:18" ht="22.5" x14ac:dyDescent="0.25">
      <c r="A31" s="290" t="s">
        <v>824</v>
      </c>
      <c r="B31" s="310" t="s">
        <v>575</v>
      </c>
      <c r="C31" s="310" t="s">
        <v>307</v>
      </c>
      <c r="D31" s="310" t="s">
        <v>16</v>
      </c>
      <c r="E31" s="310" t="s">
        <v>885</v>
      </c>
      <c r="F31" s="310" t="s">
        <v>696</v>
      </c>
      <c r="G31" s="304"/>
      <c r="H31" s="302">
        <v>0</v>
      </c>
      <c r="I31" s="301">
        <v>23274610</v>
      </c>
      <c r="J31" s="301">
        <v>23274610</v>
      </c>
      <c r="K31" s="301">
        <v>23274610</v>
      </c>
      <c r="L31" s="301">
        <v>23274610</v>
      </c>
      <c r="M31" s="300">
        <f>J31-I31</f>
        <v>0</v>
      </c>
      <c r="N31" s="300">
        <f>J31/I31*100</f>
        <v>100</v>
      </c>
      <c r="O31" s="300">
        <f>L31-K31</f>
        <v>0</v>
      </c>
      <c r="P31" s="300">
        <f>L31/K31*100</f>
        <v>100</v>
      </c>
      <c r="Q31" s="300">
        <f>L31-H31</f>
        <v>23274610</v>
      </c>
      <c r="R31" s="300" t="e">
        <f>L31/H31*100</f>
        <v>#DIV/0!</v>
      </c>
    </row>
    <row r="32" spans="1:18" ht="22.5" x14ac:dyDescent="0.25">
      <c r="A32" s="290" t="s">
        <v>845</v>
      </c>
      <c r="B32" s="310" t="s">
        <v>575</v>
      </c>
      <c r="C32" s="310" t="s">
        <v>307</v>
      </c>
      <c r="D32" s="310" t="s">
        <v>16</v>
      </c>
      <c r="E32" s="310" t="s">
        <v>846</v>
      </c>
      <c r="F32" s="310" t="s">
        <v>696</v>
      </c>
      <c r="G32" s="304" t="s">
        <v>580</v>
      </c>
      <c r="H32" s="302">
        <v>13546712.99</v>
      </c>
      <c r="I32" s="301">
        <v>13825917.07</v>
      </c>
      <c r="J32" s="301">
        <v>13825917.07</v>
      </c>
      <c r="K32" s="301">
        <v>13825917.07</v>
      </c>
      <c r="L32" s="301">
        <v>13825917.07</v>
      </c>
      <c r="M32" s="300">
        <f t="shared" si="0"/>
        <v>0</v>
      </c>
      <c r="N32" s="300">
        <f t="shared" si="1"/>
        <v>100</v>
      </c>
      <c r="O32" s="300">
        <f t="shared" si="2"/>
        <v>0</v>
      </c>
      <c r="P32" s="300">
        <f t="shared" si="3"/>
        <v>100</v>
      </c>
      <c r="Q32" s="300">
        <f t="shared" si="4"/>
        <v>279204.08000000007</v>
      </c>
      <c r="R32" s="300">
        <f t="shared" si="5"/>
        <v>102.06104669233123</v>
      </c>
    </row>
    <row r="33" spans="1:18" ht="22.5" x14ac:dyDescent="0.25">
      <c r="A33" s="290" t="s">
        <v>94</v>
      </c>
      <c r="B33" s="310" t="s">
        <v>575</v>
      </c>
      <c r="C33" s="310" t="s">
        <v>307</v>
      </c>
      <c r="D33" s="310" t="s">
        <v>16</v>
      </c>
      <c r="E33" s="310" t="s">
        <v>847</v>
      </c>
      <c r="F33" s="310">
        <v>600</v>
      </c>
      <c r="G33" s="304"/>
      <c r="H33" s="302">
        <v>24748102.59</v>
      </c>
      <c r="I33" s="301">
        <v>22527760.710000001</v>
      </c>
      <c r="J33" s="302">
        <v>22997760.710000001</v>
      </c>
      <c r="K33" s="302">
        <v>22997760.710000001</v>
      </c>
      <c r="L33" s="302">
        <v>22997760.710000001</v>
      </c>
      <c r="M33" s="300">
        <f t="shared" si="0"/>
        <v>470000</v>
      </c>
      <c r="N33" s="300">
        <f>J33/I33*100</f>
        <v>102.08631477424814</v>
      </c>
      <c r="O33" s="300">
        <f t="shared" si="2"/>
        <v>0</v>
      </c>
      <c r="P33" s="300">
        <v>100</v>
      </c>
      <c r="Q33" s="300">
        <f t="shared" si="4"/>
        <v>-1750341.879999999</v>
      </c>
      <c r="R33" s="300">
        <f t="shared" si="5"/>
        <v>92.927369386664566</v>
      </c>
    </row>
    <row r="34" spans="1:18" ht="33.75" x14ac:dyDescent="0.25">
      <c r="A34" s="290" t="s">
        <v>848</v>
      </c>
      <c r="B34" s="310" t="s">
        <v>575</v>
      </c>
      <c r="C34" s="310" t="s">
        <v>307</v>
      </c>
      <c r="D34" s="310" t="s">
        <v>16</v>
      </c>
      <c r="E34" s="310" t="s">
        <v>849</v>
      </c>
      <c r="F34" s="310" t="s">
        <v>696</v>
      </c>
      <c r="G34" s="304"/>
      <c r="H34" s="302">
        <v>2025357.1</v>
      </c>
      <c r="I34" s="301">
        <v>2176126.61</v>
      </c>
      <c r="J34" s="301">
        <v>2176126.61</v>
      </c>
      <c r="K34" s="301">
        <v>2176126.61</v>
      </c>
      <c r="L34" s="301">
        <v>2176126.61</v>
      </c>
      <c r="M34" s="300">
        <f t="shared" si="0"/>
        <v>0</v>
      </c>
      <c r="N34" s="300">
        <f>J34/I34*100</f>
        <v>100</v>
      </c>
      <c r="O34" s="300">
        <f t="shared" si="2"/>
        <v>0</v>
      </c>
      <c r="P34" s="300">
        <v>100</v>
      </c>
      <c r="Q34" s="300">
        <f t="shared" si="4"/>
        <v>150769.50999999978</v>
      </c>
      <c r="R34" s="300">
        <f t="shared" si="5"/>
        <v>107.44409516721767</v>
      </c>
    </row>
    <row r="35" spans="1:18" ht="22.5" x14ac:dyDescent="0.25">
      <c r="A35" s="290" t="s">
        <v>850</v>
      </c>
      <c r="B35" s="310" t="s">
        <v>575</v>
      </c>
      <c r="C35" s="310" t="s">
        <v>307</v>
      </c>
      <c r="D35" s="310" t="s">
        <v>16</v>
      </c>
      <c r="E35" s="310" t="s">
        <v>851</v>
      </c>
      <c r="F35" s="310" t="s">
        <v>696</v>
      </c>
      <c r="G35" s="304"/>
      <c r="H35" s="302">
        <v>1933143.2</v>
      </c>
      <c r="I35" s="301">
        <v>2093458.64</v>
      </c>
      <c r="J35" s="301">
        <v>2093458.64</v>
      </c>
      <c r="K35" s="301">
        <v>2093458.64</v>
      </c>
      <c r="L35" s="301">
        <v>2093458.64</v>
      </c>
      <c r="M35" s="300">
        <f t="shared" si="0"/>
        <v>0</v>
      </c>
      <c r="N35" s="300">
        <f>J35/I35*100</f>
        <v>100</v>
      </c>
      <c r="O35" s="300">
        <f t="shared" si="2"/>
        <v>0</v>
      </c>
      <c r="P35" s="300">
        <v>100</v>
      </c>
      <c r="Q35" s="300">
        <f t="shared" si="4"/>
        <v>160315.43999999994</v>
      </c>
      <c r="R35" s="300">
        <f t="shared" si="5"/>
        <v>108.29299350405081</v>
      </c>
    </row>
    <row r="36" spans="1:18" s="16" customFormat="1" ht="45" x14ac:dyDescent="0.25">
      <c r="A36" s="290" t="s">
        <v>830</v>
      </c>
      <c r="B36" s="310" t="s">
        <v>575</v>
      </c>
      <c r="C36" s="310" t="s">
        <v>307</v>
      </c>
      <c r="D36" s="310" t="s">
        <v>16</v>
      </c>
      <c r="E36" s="310" t="s">
        <v>831</v>
      </c>
      <c r="F36" s="310" t="s">
        <v>696</v>
      </c>
      <c r="G36" s="304"/>
      <c r="H36" s="302">
        <v>1024800</v>
      </c>
      <c r="I36" s="301">
        <v>3036000</v>
      </c>
      <c r="J36" s="301">
        <v>3036000</v>
      </c>
      <c r="K36" s="301">
        <v>3036000</v>
      </c>
      <c r="L36" s="301">
        <v>3036000</v>
      </c>
      <c r="M36" s="300">
        <f t="shared" si="0"/>
        <v>0</v>
      </c>
      <c r="N36" s="300">
        <f t="shared" si="1"/>
        <v>100</v>
      </c>
      <c r="O36" s="300">
        <f t="shared" si="2"/>
        <v>0</v>
      </c>
      <c r="P36" s="300">
        <f t="shared" si="3"/>
        <v>100</v>
      </c>
      <c r="Q36" s="300">
        <f t="shared" si="4"/>
        <v>2011200</v>
      </c>
      <c r="R36" s="300">
        <f t="shared" si="5"/>
        <v>296.25292740046837</v>
      </c>
    </row>
    <row r="37" spans="1:18" ht="45" x14ac:dyDescent="0.25">
      <c r="A37" s="290" t="s">
        <v>852</v>
      </c>
      <c r="B37" s="310" t="s">
        <v>575</v>
      </c>
      <c r="C37" s="310" t="s">
        <v>307</v>
      </c>
      <c r="D37" s="310" t="s">
        <v>16</v>
      </c>
      <c r="E37" s="310" t="s">
        <v>853</v>
      </c>
      <c r="F37" s="310">
        <v>600</v>
      </c>
      <c r="G37" s="304"/>
      <c r="H37" s="302">
        <v>44321414.140000001</v>
      </c>
      <c r="I37" s="301">
        <v>58585959.600000001</v>
      </c>
      <c r="J37" s="301">
        <v>58585959.600000001</v>
      </c>
      <c r="K37" s="301">
        <v>58585959.600000001</v>
      </c>
      <c r="L37" s="301">
        <v>58585959.600000001</v>
      </c>
      <c r="M37" s="300">
        <f t="shared" si="0"/>
        <v>0</v>
      </c>
      <c r="N37" s="300">
        <f t="shared" si="1"/>
        <v>100</v>
      </c>
      <c r="O37" s="300">
        <f t="shared" si="2"/>
        <v>0</v>
      </c>
      <c r="P37" s="300">
        <f t="shared" si="3"/>
        <v>100</v>
      </c>
      <c r="Q37" s="300">
        <f t="shared" si="4"/>
        <v>14264545.460000001</v>
      </c>
      <c r="R37" s="300">
        <f t="shared" si="5"/>
        <v>132.18431933363397</v>
      </c>
    </row>
    <row r="38" spans="1:18" ht="22.5" x14ac:dyDescent="0.25">
      <c r="A38" s="290" t="s">
        <v>828</v>
      </c>
      <c r="B38" s="310" t="s">
        <v>575</v>
      </c>
      <c r="C38" s="310" t="s">
        <v>307</v>
      </c>
      <c r="D38" s="310" t="s">
        <v>16</v>
      </c>
      <c r="E38" s="310" t="s">
        <v>829</v>
      </c>
      <c r="F38" s="310" t="s">
        <v>696</v>
      </c>
      <c r="G38" s="304"/>
      <c r="H38" s="301">
        <v>27094890.5</v>
      </c>
      <c r="I38" s="301">
        <v>25860385.100000001</v>
      </c>
      <c r="J38" s="301">
        <v>25860385.100000001</v>
      </c>
      <c r="K38" s="301">
        <v>25860385.100000001</v>
      </c>
      <c r="L38" s="301">
        <v>25860385.100000001</v>
      </c>
      <c r="M38" s="300">
        <f t="shared" si="0"/>
        <v>0</v>
      </c>
      <c r="N38" s="300">
        <f t="shared" si="1"/>
        <v>100</v>
      </c>
      <c r="O38" s="300">
        <f t="shared" si="2"/>
        <v>0</v>
      </c>
      <c r="P38" s="300">
        <f t="shared" si="3"/>
        <v>100</v>
      </c>
      <c r="Q38" s="300">
        <f t="shared" si="4"/>
        <v>-1234505.3999999985</v>
      </c>
      <c r="R38" s="300">
        <f t="shared" si="5"/>
        <v>95.443770477684723</v>
      </c>
    </row>
    <row r="39" spans="1:18" ht="33.75" x14ac:dyDescent="0.25">
      <c r="A39" s="290" t="s">
        <v>854</v>
      </c>
      <c r="B39" s="310" t="s">
        <v>575</v>
      </c>
      <c r="C39" s="310" t="s">
        <v>307</v>
      </c>
      <c r="D39" s="310" t="s">
        <v>16</v>
      </c>
      <c r="E39" s="310" t="s">
        <v>855</v>
      </c>
      <c r="F39" s="310" t="s">
        <v>696</v>
      </c>
      <c r="G39" s="304"/>
      <c r="H39" s="302">
        <v>203035.82</v>
      </c>
      <c r="I39" s="301">
        <v>230679.36</v>
      </c>
      <c r="J39" s="301">
        <v>230679.36</v>
      </c>
      <c r="K39" s="301">
        <v>230679.36</v>
      </c>
      <c r="L39" s="301">
        <v>230679.36</v>
      </c>
      <c r="M39" s="300">
        <f t="shared" si="0"/>
        <v>0</v>
      </c>
      <c r="N39" s="300">
        <f>J39/I39*100</f>
        <v>100</v>
      </c>
      <c r="O39" s="300">
        <f t="shared" si="2"/>
        <v>0</v>
      </c>
      <c r="P39" s="300">
        <f t="shared" si="3"/>
        <v>100</v>
      </c>
      <c r="Q39" s="300">
        <f t="shared" si="4"/>
        <v>27643.539999999979</v>
      </c>
      <c r="R39" s="300">
        <f t="shared" si="5"/>
        <v>113.61510496029715</v>
      </c>
    </row>
    <row r="40" spans="1:18" ht="33.75" x14ac:dyDescent="0.25">
      <c r="A40" s="290" t="s">
        <v>890</v>
      </c>
      <c r="B40" s="310" t="s">
        <v>575</v>
      </c>
      <c r="C40" s="310" t="s">
        <v>307</v>
      </c>
      <c r="D40" s="310" t="s">
        <v>16</v>
      </c>
      <c r="E40" s="310" t="s">
        <v>891</v>
      </c>
      <c r="F40" s="310" t="s">
        <v>696</v>
      </c>
      <c r="G40" s="304"/>
      <c r="H40" s="302">
        <v>1103169</v>
      </c>
      <c r="I40" s="301">
        <v>1660000</v>
      </c>
      <c r="J40" s="301">
        <v>1660000</v>
      </c>
      <c r="K40" s="301">
        <v>1660000</v>
      </c>
      <c r="L40" s="301">
        <v>1660000</v>
      </c>
      <c r="M40" s="300">
        <f t="shared" si="0"/>
        <v>0</v>
      </c>
      <c r="N40" s="300">
        <f t="shared" si="1"/>
        <v>100</v>
      </c>
      <c r="O40" s="300">
        <f t="shared" si="2"/>
        <v>0</v>
      </c>
      <c r="P40" s="300">
        <f t="shared" si="3"/>
        <v>100</v>
      </c>
      <c r="Q40" s="300">
        <f t="shared" si="4"/>
        <v>556831</v>
      </c>
      <c r="R40" s="300">
        <f t="shared" si="5"/>
        <v>150.47558442994682</v>
      </c>
    </row>
    <row r="41" spans="1:18" ht="22.5" x14ac:dyDescent="0.25">
      <c r="A41" s="290" t="s">
        <v>886</v>
      </c>
      <c r="B41" s="310" t="s">
        <v>575</v>
      </c>
      <c r="C41" s="310" t="s">
        <v>307</v>
      </c>
      <c r="D41" s="310" t="s">
        <v>16</v>
      </c>
      <c r="E41" s="310" t="s">
        <v>887</v>
      </c>
      <c r="F41" s="310" t="s">
        <v>696</v>
      </c>
      <c r="G41" s="304"/>
      <c r="H41" s="302">
        <v>0</v>
      </c>
      <c r="I41" s="301">
        <v>221052.64</v>
      </c>
      <c r="J41" s="301">
        <v>221052.64</v>
      </c>
      <c r="K41" s="301">
        <v>221052.64</v>
      </c>
      <c r="L41" s="301">
        <v>221052.64</v>
      </c>
      <c r="M41" s="300">
        <f>J41-I41</f>
        <v>0</v>
      </c>
      <c r="N41" s="300">
        <f>J41/I41*100</f>
        <v>100</v>
      </c>
      <c r="O41" s="300">
        <f>L41-K41</f>
        <v>0</v>
      </c>
      <c r="P41" s="300">
        <f>L41/K41*100</f>
        <v>100</v>
      </c>
      <c r="Q41" s="300">
        <f>L41-H41</f>
        <v>221052.64</v>
      </c>
      <c r="R41" s="300" t="e">
        <f>L41/H41*100</f>
        <v>#DIV/0!</v>
      </c>
    </row>
    <row r="42" spans="1:18" ht="33.75" x14ac:dyDescent="0.25">
      <c r="A42" s="320" t="s">
        <v>889</v>
      </c>
      <c r="B42" s="321" t="s">
        <v>575</v>
      </c>
      <c r="C42" s="321" t="s">
        <v>307</v>
      </c>
      <c r="D42" s="321" t="s">
        <v>16</v>
      </c>
      <c r="E42" s="321" t="s">
        <v>888</v>
      </c>
      <c r="F42" s="321">
        <v>600</v>
      </c>
      <c r="G42" s="322"/>
      <c r="H42" s="324">
        <v>0</v>
      </c>
      <c r="I42" s="323">
        <v>55263.16</v>
      </c>
      <c r="J42" s="323">
        <v>55263.16</v>
      </c>
      <c r="K42" s="323">
        <v>55263.16</v>
      </c>
      <c r="L42" s="323">
        <v>55263.16</v>
      </c>
      <c r="M42" s="300">
        <f t="shared" si="0"/>
        <v>0</v>
      </c>
      <c r="N42" s="300">
        <f t="shared" si="1"/>
        <v>100</v>
      </c>
      <c r="O42" s="300">
        <f t="shared" si="2"/>
        <v>0</v>
      </c>
      <c r="P42" s="300">
        <f t="shared" si="3"/>
        <v>100</v>
      </c>
      <c r="Q42" s="300">
        <f t="shared" si="4"/>
        <v>55263.16</v>
      </c>
      <c r="R42" s="300" t="e">
        <f t="shared" si="5"/>
        <v>#DIV/0!</v>
      </c>
    </row>
    <row r="43" spans="1:18" x14ac:dyDescent="0.25">
      <c r="A43" s="320" t="s">
        <v>893</v>
      </c>
      <c r="B43" s="321" t="s">
        <v>575</v>
      </c>
      <c r="C43" s="321" t="s">
        <v>307</v>
      </c>
      <c r="D43" s="321" t="s">
        <v>16</v>
      </c>
      <c r="E43" s="321" t="s">
        <v>894</v>
      </c>
      <c r="F43" s="321" t="s">
        <v>696</v>
      </c>
      <c r="G43" s="322"/>
      <c r="H43" s="324">
        <v>276315.8</v>
      </c>
      <c r="I43" s="323">
        <v>0</v>
      </c>
      <c r="J43" s="323">
        <v>0</v>
      </c>
      <c r="K43" s="323">
        <v>0</v>
      </c>
      <c r="L43" s="323">
        <v>0</v>
      </c>
      <c r="M43" s="300">
        <f t="shared" si="0"/>
        <v>0</v>
      </c>
      <c r="N43" s="300" t="e">
        <f t="shared" si="1"/>
        <v>#DIV/0!</v>
      </c>
      <c r="O43" s="300">
        <f t="shared" si="2"/>
        <v>0</v>
      </c>
      <c r="P43" s="300" t="e">
        <f t="shared" si="3"/>
        <v>#DIV/0!</v>
      </c>
      <c r="Q43" s="300">
        <f t="shared" si="4"/>
        <v>-276315.8</v>
      </c>
      <c r="R43" s="300">
        <f t="shared" si="5"/>
        <v>0</v>
      </c>
    </row>
    <row r="44" spans="1:18" ht="22.5" x14ac:dyDescent="0.25">
      <c r="A44" s="320" t="s">
        <v>858</v>
      </c>
      <c r="B44" s="321" t="s">
        <v>575</v>
      </c>
      <c r="C44" s="321" t="s">
        <v>307</v>
      </c>
      <c r="D44" s="321" t="s">
        <v>16</v>
      </c>
      <c r="E44" s="321" t="s">
        <v>892</v>
      </c>
      <c r="F44" s="321" t="s">
        <v>696</v>
      </c>
      <c r="G44" s="322"/>
      <c r="H44" s="323">
        <v>0</v>
      </c>
      <c r="I44" s="323">
        <v>8400000</v>
      </c>
      <c r="J44" s="323">
        <v>8400000</v>
      </c>
      <c r="K44" s="323">
        <v>8400000</v>
      </c>
      <c r="L44" s="323">
        <v>8400000</v>
      </c>
      <c r="M44" s="300">
        <f t="shared" si="0"/>
        <v>0</v>
      </c>
      <c r="N44" s="300">
        <f t="shared" si="1"/>
        <v>100</v>
      </c>
      <c r="O44" s="300">
        <f t="shared" si="2"/>
        <v>0</v>
      </c>
      <c r="P44" s="300">
        <f t="shared" si="3"/>
        <v>100</v>
      </c>
      <c r="Q44" s="300">
        <f t="shared" si="4"/>
        <v>8400000</v>
      </c>
      <c r="R44" s="300" t="e">
        <f t="shared" si="5"/>
        <v>#DIV/0!</v>
      </c>
    </row>
    <row r="45" spans="1:18" ht="45" x14ac:dyDescent="0.25">
      <c r="A45" s="328" t="s">
        <v>861</v>
      </c>
      <c r="B45" s="329" t="s">
        <v>575</v>
      </c>
      <c r="C45" s="329" t="s">
        <v>307</v>
      </c>
      <c r="D45" s="329" t="s">
        <v>16</v>
      </c>
      <c r="E45" s="329" t="s">
        <v>862</v>
      </c>
      <c r="F45" s="329" t="s">
        <v>19</v>
      </c>
      <c r="G45" s="330"/>
      <c r="H45" s="331">
        <f>H50+H46+H47+H48+H49</f>
        <v>998000</v>
      </c>
      <c r="I45" s="331">
        <f>I50</f>
        <v>844000</v>
      </c>
      <c r="J45" s="331">
        <f>J50</f>
        <v>844000</v>
      </c>
      <c r="K45" s="331">
        <f>K50</f>
        <v>844000</v>
      </c>
      <c r="L45" s="331">
        <f>L50</f>
        <v>844000</v>
      </c>
      <c r="M45" s="314">
        <v>0</v>
      </c>
      <c r="N45" s="314">
        <f>J45/I45*100</f>
        <v>100</v>
      </c>
      <c r="O45" s="314">
        <v>0</v>
      </c>
      <c r="P45" s="314">
        <v>100</v>
      </c>
      <c r="Q45" s="314">
        <f>L45-H45</f>
        <v>-154000</v>
      </c>
      <c r="R45" s="300">
        <f>L45/H45*100</f>
        <v>84.569138276553105</v>
      </c>
    </row>
    <row r="46" spans="1:18" ht="59.25" customHeight="1" x14ac:dyDescent="0.25">
      <c r="A46" s="320" t="s">
        <v>895</v>
      </c>
      <c r="B46" s="321" t="s">
        <v>575</v>
      </c>
      <c r="C46" s="321" t="s">
        <v>307</v>
      </c>
      <c r="D46" s="321" t="s">
        <v>16</v>
      </c>
      <c r="E46" s="321" t="s">
        <v>896</v>
      </c>
      <c r="F46" s="321" t="s">
        <v>696</v>
      </c>
      <c r="G46" s="322"/>
      <c r="H46" s="323">
        <v>50000</v>
      </c>
      <c r="I46" s="323">
        <v>0</v>
      </c>
      <c r="J46" s="323">
        <v>0</v>
      </c>
      <c r="K46" s="323">
        <v>0</v>
      </c>
      <c r="L46" s="323">
        <v>0</v>
      </c>
      <c r="M46" s="300">
        <f>J46-I46</f>
        <v>0</v>
      </c>
      <c r="N46" s="300" t="e">
        <f>J46/I46*100</f>
        <v>#DIV/0!</v>
      </c>
      <c r="O46" s="300">
        <f>L46-K46</f>
        <v>0</v>
      </c>
      <c r="P46" s="300" t="e">
        <f>L46/K46*100</f>
        <v>#DIV/0!</v>
      </c>
      <c r="Q46" s="300">
        <f>L46-H46</f>
        <v>-50000</v>
      </c>
      <c r="R46" s="300">
        <f>L46/H46*100</f>
        <v>0</v>
      </c>
    </row>
    <row r="47" spans="1:18" ht="33" customHeight="1" x14ac:dyDescent="0.25">
      <c r="A47" s="320" t="s">
        <v>897</v>
      </c>
      <c r="B47" s="321" t="s">
        <v>575</v>
      </c>
      <c r="C47" s="321" t="s">
        <v>307</v>
      </c>
      <c r="D47" s="321" t="s">
        <v>16</v>
      </c>
      <c r="E47" s="321" t="s">
        <v>898</v>
      </c>
      <c r="F47" s="321" t="s">
        <v>696</v>
      </c>
      <c r="G47" s="322"/>
      <c r="H47" s="323">
        <v>8000</v>
      </c>
      <c r="I47" s="323">
        <v>0</v>
      </c>
      <c r="J47" s="323">
        <v>0</v>
      </c>
      <c r="K47" s="323">
        <v>0</v>
      </c>
      <c r="L47" s="323">
        <v>0</v>
      </c>
      <c r="M47" s="300">
        <v>0</v>
      </c>
      <c r="N47" s="300">
        <v>0</v>
      </c>
      <c r="O47" s="300">
        <v>0</v>
      </c>
      <c r="P47" s="300">
        <v>0</v>
      </c>
      <c r="Q47" s="300">
        <v>-8000</v>
      </c>
      <c r="R47" s="300">
        <v>0</v>
      </c>
    </row>
    <row r="48" spans="1:18" ht="35.25" customHeight="1" x14ac:dyDescent="0.25">
      <c r="A48" s="320" t="s">
        <v>899</v>
      </c>
      <c r="B48" s="321" t="s">
        <v>575</v>
      </c>
      <c r="C48" s="321" t="s">
        <v>307</v>
      </c>
      <c r="D48" s="321" t="s">
        <v>16</v>
      </c>
      <c r="E48" s="321" t="s">
        <v>900</v>
      </c>
      <c r="F48" s="321" t="s">
        <v>696</v>
      </c>
      <c r="G48" s="322"/>
      <c r="H48" s="323">
        <v>140000</v>
      </c>
      <c r="I48" s="323">
        <v>0</v>
      </c>
      <c r="J48" s="323">
        <v>0</v>
      </c>
      <c r="K48" s="323">
        <v>0</v>
      </c>
      <c r="L48" s="323">
        <v>0</v>
      </c>
      <c r="M48" s="300">
        <v>0</v>
      </c>
      <c r="N48" s="300">
        <v>0</v>
      </c>
      <c r="O48" s="300">
        <v>0</v>
      </c>
      <c r="P48" s="300">
        <v>0</v>
      </c>
      <c r="Q48" s="300">
        <v>-140000</v>
      </c>
      <c r="R48" s="300">
        <v>0</v>
      </c>
    </row>
    <row r="49" spans="1:18" ht="57.75" customHeight="1" x14ac:dyDescent="0.25">
      <c r="A49" s="320" t="s">
        <v>901</v>
      </c>
      <c r="B49" s="321" t="s">
        <v>575</v>
      </c>
      <c r="C49" s="321" t="s">
        <v>307</v>
      </c>
      <c r="D49" s="321" t="s">
        <v>16</v>
      </c>
      <c r="E49" s="321" t="s">
        <v>902</v>
      </c>
      <c r="F49" s="321" t="s">
        <v>481</v>
      </c>
      <c r="G49" s="322"/>
      <c r="H49" s="323">
        <v>800000</v>
      </c>
      <c r="I49" s="323">
        <v>0</v>
      </c>
      <c r="J49" s="323">
        <v>0</v>
      </c>
      <c r="K49" s="323">
        <v>0</v>
      </c>
      <c r="L49" s="323">
        <v>0</v>
      </c>
      <c r="M49" s="300">
        <v>0</v>
      </c>
      <c r="N49" s="300">
        <v>0</v>
      </c>
      <c r="O49" s="300">
        <v>0</v>
      </c>
      <c r="P49" s="300">
        <v>0</v>
      </c>
      <c r="Q49" s="300">
        <v>-800000</v>
      </c>
      <c r="R49" s="300">
        <v>0</v>
      </c>
    </row>
    <row r="50" spans="1:18" ht="45" x14ac:dyDescent="0.25">
      <c r="A50" s="320" t="s">
        <v>859</v>
      </c>
      <c r="B50" s="310" t="s">
        <v>575</v>
      </c>
      <c r="C50" s="310" t="s">
        <v>307</v>
      </c>
      <c r="D50" s="310" t="s">
        <v>16</v>
      </c>
      <c r="E50" s="310" t="s">
        <v>860</v>
      </c>
      <c r="F50" s="310" t="s">
        <v>696</v>
      </c>
      <c r="G50" s="304"/>
      <c r="H50" s="302">
        <v>0</v>
      </c>
      <c r="I50" s="301">
        <v>844000</v>
      </c>
      <c r="J50" s="301">
        <v>844000</v>
      </c>
      <c r="K50" s="301">
        <v>844000</v>
      </c>
      <c r="L50" s="301">
        <v>844000</v>
      </c>
      <c r="M50" s="300">
        <v>0</v>
      </c>
      <c r="N50" s="300">
        <v>100</v>
      </c>
      <c r="O50" s="300">
        <f t="shared" si="2"/>
        <v>0</v>
      </c>
      <c r="P50" s="300">
        <v>0</v>
      </c>
      <c r="Q50" s="300">
        <f t="shared" si="4"/>
        <v>844000</v>
      </c>
      <c r="R50" s="300" t="e">
        <f t="shared" si="5"/>
        <v>#DIV/0!</v>
      </c>
    </row>
    <row r="51" spans="1:18" ht="34.5" customHeight="1" x14ac:dyDescent="0.25">
      <c r="A51" s="332" t="s">
        <v>863</v>
      </c>
      <c r="B51" s="325" t="s">
        <v>575</v>
      </c>
      <c r="C51" s="325" t="s">
        <v>307</v>
      </c>
      <c r="D51" s="325" t="s">
        <v>98</v>
      </c>
      <c r="E51" s="325" t="s">
        <v>18</v>
      </c>
      <c r="F51" s="325" t="s">
        <v>19</v>
      </c>
      <c r="G51" s="326"/>
      <c r="H51" s="333">
        <f>H52</f>
        <v>37642427.57</v>
      </c>
      <c r="I51" s="327">
        <f>I52</f>
        <v>36738332.670000002</v>
      </c>
      <c r="J51" s="333">
        <f>J52</f>
        <v>36790562.670000002</v>
      </c>
      <c r="K51" s="333">
        <f>K52</f>
        <v>36790562.670000002</v>
      </c>
      <c r="L51" s="333">
        <f>L52</f>
        <v>36639388.980000004</v>
      </c>
      <c r="M51" s="293">
        <f t="shared" si="0"/>
        <v>52230</v>
      </c>
      <c r="N51" s="293">
        <v>100</v>
      </c>
      <c r="O51" s="293">
        <f t="shared" si="2"/>
        <v>-151173.68999999762</v>
      </c>
      <c r="P51" s="293">
        <v>100</v>
      </c>
      <c r="Q51" s="293">
        <f t="shared" si="4"/>
        <v>-1003038.5899999961</v>
      </c>
      <c r="R51" s="300">
        <f t="shared" si="5"/>
        <v>97.335350946389582</v>
      </c>
    </row>
    <row r="52" spans="1:18" s="16" customFormat="1" ht="22.5" x14ac:dyDescent="0.25">
      <c r="A52" s="317" t="s">
        <v>864</v>
      </c>
      <c r="B52" s="318" t="s">
        <v>575</v>
      </c>
      <c r="C52" s="318" t="s">
        <v>307</v>
      </c>
      <c r="D52" s="318" t="s">
        <v>98</v>
      </c>
      <c r="E52" s="318" t="s">
        <v>821</v>
      </c>
      <c r="F52" s="318" t="s">
        <v>19</v>
      </c>
      <c r="G52" s="306"/>
      <c r="H52" s="319">
        <f>H53+H57+H54+H55+H56+H58</f>
        <v>37642427.57</v>
      </c>
      <c r="I52" s="307">
        <f>I53+I57+I54+I55+I56+I58</f>
        <v>36738332.670000002</v>
      </c>
      <c r="J52" s="319">
        <f>J53+J57+J54+J55+J56+J58</f>
        <v>36790562.670000002</v>
      </c>
      <c r="K52" s="319">
        <f>K53+K57+K54+K55+K56+K58</f>
        <v>36790562.670000002</v>
      </c>
      <c r="L52" s="319">
        <f>L53+L57+L54+L55+L56+L58</f>
        <v>36639388.980000004</v>
      </c>
      <c r="M52" s="314">
        <f t="shared" si="0"/>
        <v>52230</v>
      </c>
      <c r="N52" s="314">
        <v>100</v>
      </c>
      <c r="O52" s="314">
        <f t="shared" si="2"/>
        <v>-151173.68999999762</v>
      </c>
      <c r="P52" s="314">
        <v>100</v>
      </c>
      <c r="Q52" s="314">
        <f t="shared" si="4"/>
        <v>-1003038.5899999961</v>
      </c>
      <c r="R52" s="293">
        <f t="shared" si="5"/>
        <v>97.335350946389582</v>
      </c>
    </row>
    <row r="53" spans="1:18" ht="56.25" x14ac:dyDescent="0.25">
      <c r="A53" s="320" t="s">
        <v>9</v>
      </c>
      <c r="B53" s="310" t="s">
        <v>575</v>
      </c>
      <c r="C53" s="310" t="s">
        <v>307</v>
      </c>
      <c r="D53" s="310" t="s">
        <v>98</v>
      </c>
      <c r="E53" s="310" t="s">
        <v>853</v>
      </c>
      <c r="F53" s="310" t="s">
        <v>23</v>
      </c>
      <c r="G53" s="304"/>
      <c r="H53" s="302">
        <v>6989494.9500000002</v>
      </c>
      <c r="I53" s="301">
        <v>8030202.0199999996</v>
      </c>
      <c r="J53" s="301">
        <v>8030202.0199999996</v>
      </c>
      <c r="K53" s="301">
        <v>8030202.0199999996</v>
      </c>
      <c r="L53" s="301">
        <v>8030202.0199999996</v>
      </c>
      <c r="M53" s="300">
        <f t="shared" si="0"/>
        <v>0</v>
      </c>
      <c r="N53" s="300">
        <v>100</v>
      </c>
      <c r="O53" s="300">
        <f t="shared" si="2"/>
        <v>0</v>
      </c>
      <c r="P53" s="300">
        <v>100</v>
      </c>
      <c r="Q53" s="300">
        <f t="shared" si="4"/>
        <v>1040707.0699999994</v>
      </c>
      <c r="R53" s="300">
        <f t="shared" si="5"/>
        <v>114.88958898239134</v>
      </c>
    </row>
    <row r="54" spans="1:18" ht="33.75" x14ac:dyDescent="0.25">
      <c r="A54" s="290" t="s">
        <v>865</v>
      </c>
      <c r="B54" s="310" t="s">
        <v>575</v>
      </c>
      <c r="C54" s="310" t="s">
        <v>307</v>
      </c>
      <c r="D54" s="310" t="s">
        <v>98</v>
      </c>
      <c r="E54" s="310" t="s">
        <v>866</v>
      </c>
      <c r="F54" s="310" t="s">
        <v>23</v>
      </c>
      <c r="G54" s="304"/>
      <c r="H54" s="302">
        <v>3342482.11</v>
      </c>
      <c r="I54" s="301">
        <v>3456705.71</v>
      </c>
      <c r="J54" s="301">
        <v>3508935.71</v>
      </c>
      <c r="K54" s="301">
        <v>3508935.71</v>
      </c>
      <c r="L54" s="301">
        <v>3508858.59</v>
      </c>
      <c r="M54" s="300">
        <f t="shared" si="0"/>
        <v>52230</v>
      </c>
      <c r="N54" s="300">
        <v>100</v>
      </c>
      <c r="O54" s="300">
        <f t="shared" si="2"/>
        <v>-77.120000000111759</v>
      </c>
      <c r="P54" s="300">
        <v>100</v>
      </c>
      <c r="Q54" s="300">
        <f t="shared" si="4"/>
        <v>166376.47999999998</v>
      </c>
      <c r="R54" s="300">
        <f t="shared" si="5"/>
        <v>104.97763262523489</v>
      </c>
    </row>
    <row r="55" spans="1:18" s="16" customFormat="1" ht="16.5" customHeight="1" x14ac:dyDescent="0.25">
      <c r="A55" s="290" t="s">
        <v>867</v>
      </c>
      <c r="B55" s="310" t="s">
        <v>575</v>
      </c>
      <c r="C55" s="310" t="s">
        <v>307</v>
      </c>
      <c r="D55" s="310" t="s">
        <v>98</v>
      </c>
      <c r="E55" s="310" t="s">
        <v>868</v>
      </c>
      <c r="F55" s="310" t="s">
        <v>40</v>
      </c>
      <c r="G55" s="304"/>
      <c r="H55" s="302">
        <v>8200</v>
      </c>
      <c r="I55" s="301">
        <v>13049</v>
      </c>
      <c r="J55" s="301">
        <v>13049</v>
      </c>
      <c r="K55" s="301">
        <v>13049</v>
      </c>
      <c r="L55" s="301">
        <v>11050</v>
      </c>
      <c r="M55" s="300">
        <f t="shared" ref="M55:M63" si="7">J55-I55</f>
        <v>0</v>
      </c>
      <c r="N55" s="300">
        <v>100</v>
      </c>
      <c r="O55" s="300">
        <f t="shared" ref="O55:O63" si="8">L55-K55</f>
        <v>-1999</v>
      </c>
      <c r="P55" s="300">
        <v>100</v>
      </c>
      <c r="Q55" s="300">
        <f t="shared" ref="Q55:Q63" si="9">L55-H55</f>
        <v>2850</v>
      </c>
      <c r="R55" s="293">
        <f t="shared" ref="R55:R63" si="10">L55/H55*100</f>
        <v>134.7560975609756</v>
      </c>
    </row>
    <row r="56" spans="1:18" ht="56.25" x14ac:dyDescent="0.25">
      <c r="A56" s="320" t="s">
        <v>9</v>
      </c>
      <c r="B56" s="310" t="s">
        <v>575</v>
      </c>
      <c r="C56" s="310" t="s">
        <v>307</v>
      </c>
      <c r="D56" s="310" t="s">
        <v>98</v>
      </c>
      <c r="E56" s="310" t="s">
        <v>868</v>
      </c>
      <c r="F56" s="310" t="s">
        <v>23</v>
      </c>
      <c r="G56" s="304"/>
      <c r="H56" s="302">
        <v>25514584.84</v>
      </c>
      <c r="I56" s="301">
        <v>23423892.600000001</v>
      </c>
      <c r="J56" s="301">
        <v>23423892.600000001</v>
      </c>
      <c r="K56" s="301">
        <v>23423892.600000001</v>
      </c>
      <c r="L56" s="301">
        <v>23319747.870000001</v>
      </c>
      <c r="M56" s="300">
        <f t="shared" si="7"/>
        <v>0</v>
      </c>
      <c r="N56" s="300">
        <v>100</v>
      </c>
      <c r="O56" s="300">
        <f t="shared" si="8"/>
        <v>-104144.73000000045</v>
      </c>
      <c r="P56" s="300">
        <v>100</v>
      </c>
      <c r="Q56" s="300">
        <f t="shared" si="9"/>
        <v>-2194836.9699999988</v>
      </c>
      <c r="R56" s="300">
        <f t="shared" si="10"/>
        <v>91.397716311028958</v>
      </c>
    </row>
    <row r="57" spans="1:18" ht="19.5" customHeight="1" x14ac:dyDescent="0.25">
      <c r="A57" s="320" t="s">
        <v>92</v>
      </c>
      <c r="B57" s="310" t="s">
        <v>575</v>
      </c>
      <c r="C57" s="310" t="s">
        <v>307</v>
      </c>
      <c r="D57" s="310" t="s">
        <v>98</v>
      </c>
      <c r="E57" s="310" t="s">
        <v>868</v>
      </c>
      <c r="F57" s="310" t="s">
        <v>747</v>
      </c>
      <c r="G57" s="304"/>
      <c r="H57" s="302">
        <v>0</v>
      </c>
      <c r="I57" s="301">
        <v>2234.5500000000002</v>
      </c>
      <c r="J57" s="301">
        <v>2234.5500000000002</v>
      </c>
      <c r="K57" s="301">
        <v>2234.5500000000002</v>
      </c>
      <c r="L57" s="301">
        <v>2234.5500000000002</v>
      </c>
      <c r="M57" s="300">
        <f>J57-I57</f>
        <v>0</v>
      </c>
      <c r="N57" s="300">
        <f>J57/I57*100</f>
        <v>100</v>
      </c>
      <c r="O57" s="300">
        <f>L57-K57</f>
        <v>0</v>
      </c>
      <c r="P57" s="300">
        <f>L57/K57*100</f>
        <v>100</v>
      </c>
      <c r="Q57" s="300">
        <f>L57-H57</f>
        <v>2234.5500000000002</v>
      </c>
      <c r="R57" s="300" t="e">
        <f>L57/H57*100</f>
        <v>#DIV/0!</v>
      </c>
    </row>
    <row r="58" spans="1:18" ht="22.5" x14ac:dyDescent="0.25">
      <c r="A58" s="290" t="s">
        <v>869</v>
      </c>
      <c r="B58" s="310" t="s">
        <v>575</v>
      </c>
      <c r="C58" s="310" t="s">
        <v>307</v>
      </c>
      <c r="D58" s="310" t="s">
        <v>98</v>
      </c>
      <c r="E58" s="310" t="s">
        <v>868</v>
      </c>
      <c r="F58" s="310" t="s">
        <v>24</v>
      </c>
      <c r="G58" s="304"/>
      <c r="H58" s="302">
        <v>1787665.67</v>
      </c>
      <c r="I58" s="301">
        <v>1812248.79</v>
      </c>
      <c r="J58" s="301">
        <v>1812248.79</v>
      </c>
      <c r="K58" s="301">
        <v>1812248.79</v>
      </c>
      <c r="L58" s="301">
        <v>1767295.95</v>
      </c>
      <c r="M58" s="300">
        <f t="shared" si="7"/>
        <v>0</v>
      </c>
      <c r="N58" s="300">
        <v>100</v>
      </c>
      <c r="O58" s="300">
        <f t="shared" si="8"/>
        <v>-44952.840000000084</v>
      </c>
      <c r="P58" s="300">
        <v>100</v>
      </c>
      <c r="Q58" s="300">
        <f t="shared" si="9"/>
        <v>-20369.719999999972</v>
      </c>
      <c r="R58" s="300">
        <f t="shared" si="10"/>
        <v>98.860540852697582</v>
      </c>
    </row>
    <row r="59" spans="1:18" ht="21.75" customHeight="1" x14ac:dyDescent="0.25">
      <c r="A59" s="316" t="s">
        <v>870</v>
      </c>
      <c r="B59" s="308" t="s">
        <v>575</v>
      </c>
      <c r="C59" s="308" t="s">
        <v>172</v>
      </c>
      <c r="D59" s="308" t="s">
        <v>17</v>
      </c>
      <c r="E59" s="308" t="s">
        <v>18</v>
      </c>
      <c r="F59" s="308" t="s">
        <v>19</v>
      </c>
      <c r="G59" s="291"/>
      <c r="H59" s="303">
        <f>H60</f>
        <v>274056</v>
      </c>
      <c r="I59" s="292">
        <f>I60</f>
        <v>257328</v>
      </c>
      <c r="J59" s="303">
        <f>J60</f>
        <v>257328</v>
      </c>
      <c r="K59" s="303">
        <f>K60</f>
        <v>257328</v>
      </c>
      <c r="L59" s="303">
        <f>L60</f>
        <v>230784</v>
      </c>
      <c r="M59" s="293">
        <f t="shared" si="7"/>
        <v>0</v>
      </c>
      <c r="N59" s="293">
        <f>J59/I59*100</f>
        <v>100</v>
      </c>
      <c r="O59" s="293">
        <f t="shared" si="8"/>
        <v>-26544</v>
      </c>
      <c r="P59" s="293">
        <f>L59/K59*100</f>
        <v>89.684760305913073</v>
      </c>
      <c r="Q59" s="293">
        <f t="shared" si="9"/>
        <v>-43272</v>
      </c>
      <c r="R59" s="300">
        <f t="shared" si="10"/>
        <v>84.210526315789465</v>
      </c>
    </row>
    <row r="60" spans="1:18" ht="16.5" customHeight="1" x14ac:dyDescent="0.25">
      <c r="A60" s="316" t="s">
        <v>742</v>
      </c>
      <c r="B60" s="308" t="s">
        <v>575</v>
      </c>
      <c r="C60" s="308" t="s">
        <v>172</v>
      </c>
      <c r="D60" s="308" t="s">
        <v>21</v>
      </c>
      <c r="E60" s="308" t="s">
        <v>18</v>
      </c>
      <c r="F60" s="308" t="s">
        <v>19</v>
      </c>
      <c r="G60" s="291"/>
      <c r="H60" s="303">
        <f t="shared" ref="H60:L61" si="11">H61</f>
        <v>274056</v>
      </c>
      <c r="I60" s="292">
        <f t="shared" si="11"/>
        <v>257328</v>
      </c>
      <c r="J60" s="303">
        <f t="shared" si="11"/>
        <v>257328</v>
      </c>
      <c r="K60" s="303">
        <f t="shared" si="11"/>
        <v>257328</v>
      </c>
      <c r="L60" s="303">
        <f t="shared" si="11"/>
        <v>230784</v>
      </c>
      <c r="M60" s="293">
        <f t="shared" si="7"/>
        <v>0</v>
      </c>
      <c r="N60" s="293">
        <v>100</v>
      </c>
      <c r="O60" s="293">
        <f t="shared" si="8"/>
        <v>-26544</v>
      </c>
      <c r="P60" s="293">
        <f>L60/K60*100</f>
        <v>89.684760305913073</v>
      </c>
      <c r="Q60" s="293">
        <f t="shared" si="9"/>
        <v>-43272</v>
      </c>
      <c r="R60" s="300">
        <f t="shared" si="10"/>
        <v>84.210526315789465</v>
      </c>
    </row>
    <row r="61" spans="1:18" ht="22.5" x14ac:dyDescent="0.25">
      <c r="A61" s="328" t="s">
        <v>820</v>
      </c>
      <c r="B61" s="318" t="s">
        <v>575</v>
      </c>
      <c r="C61" s="318" t="s">
        <v>172</v>
      </c>
      <c r="D61" s="318" t="s">
        <v>21</v>
      </c>
      <c r="E61" s="318" t="s">
        <v>821</v>
      </c>
      <c r="F61" s="318" t="s">
        <v>19</v>
      </c>
      <c r="G61" s="306"/>
      <c r="H61" s="319">
        <f t="shared" si="11"/>
        <v>274056</v>
      </c>
      <c r="I61" s="307">
        <f t="shared" si="11"/>
        <v>257328</v>
      </c>
      <c r="J61" s="319">
        <f t="shared" si="11"/>
        <v>257328</v>
      </c>
      <c r="K61" s="319">
        <f t="shared" si="11"/>
        <v>257328</v>
      </c>
      <c r="L61" s="319">
        <f t="shared" si="11"/>
        <v>230784</v>
      </c>
      <c r="M61" s="314">
        <f t="shared" si="7"/>
        <v>0</v>
      </c>
      <c r="N61" s="314">
        <v>100</v>
      </c>
      <c r="O61" s="314">
        <f t="shared" si="8"/>
        <v>-26544</v>
      </c>
      <c r="P61" s="314">
        <f>L61/K61*100</f>
        <v>89.684760305913073</v>
      </c>
      <c r="Q61" s="314">
        <f t="shared" si="9"/>
        <v>-43272</v>
      </c>
      <c r="R61" s="300">
        <f t="shared" si="10"/>
        <v>84.210526315789465</v>
      </c>
    </row>
    <row r="62" spans="1:18" ht="78.75" x14ac:dyDescent="0.25">
      <c r="A62" s="290" t="s">
        <v>871</v>
      </c>
      <c r="B62" s="310" t="s">
        <v>575</v>
      </c>
      <c r="C62" s="310" t="s">
        <v>172</v>
      </c>
      <c r="D62" s="310" t="s">
        <v>21</v>
      </c>
      <c r="E62" s="310" t="s">
        <v>872</v>
      </c>
      <c r="F62" s="310" t="s">
        <v>19</v>
      </c>
      <c r="G62" s="304"/>
      <c r="H62" s="302">
        <v>274056</v>
      </c>
      <c r="I62" s="301">
        <v>257328</v>
      </c>
      <c r="J62" s="301">
        <v>257328</v>
      </c>
      <c r="K62" s="301">
        <v>257328</v>
      </c>
      <c r="L62" s="302">
        <v>230784</v>
      </c>
      <c r="M62" s="300">
        <f t="shared" si="7"/>
        <v>0</v>
      </c>
      <c r="N62" s="300">
        <v>100</v>
      </c>
      <c r="O62" s="300">
        <f t="shared" si="8"/>
        <v>-26544</v>
      </c>
      <c r="P62" s="300">
        <f>L62/K62*100</f>
        <v>89.684760305913073</v>
      </c>
      <c r="Q62" s="300">
        <f t="shared" si="9"/>
        <v>-43272</v>
      </c>
      <c r="R62" s="300">
        <f t="shared" si="10"/>
        <v>84.210526315789465</v>
      </c>
    </row>
    <row r="63" spans="1:18" ht="22.5" x14ac:dyDescent="0.25">
      <c r="A63" s="290" t="s">
        <v>873</v>
      </c>
      <c r="B63" s="310" t="s">
        <v>575</v>
      </c>
      <c r="C63" s="310" t="s">
        <v>172</v>
      </c>
      <c r="D63" s="310" t="s">
        <v>21</v>
      </c>
      <c r="E63" s="310" t="s">
        <v>874</v>
      </c>
      <c r="F63" s="310" t="s">
        <v>747</v>
      </c>
      <c r="G63" s="304" t="s">
        <v>587</v>
      </c>
      <c r="H63" s="302">
        <v>274056</v>
      </c>
      <c r="I63" s="301">
        <v>257328</v>
      </c>
      <c r="J63" s="301">
        <v>257328</v>
      </c>
      <c r="K63" s="301">
        <v>257328</v>
      </c>
      <c r="L63" s="302">
        <v>230784</v>
      </c>
      <c r="M63" s="300">
        <f t="shared" si="7"/>
        <v>0</v>
      </c>
      <c r="N63" s="300">
        <v>100</v>
      </c>
      <c r="O63" s="300">
        <f t="shared" si="8"/>
        <v>-26544</v>
      </c>
      <c r="P63" s="300">
        <f>L63/K63*100</f>
        <v>89.684760305913073</v>
      </c>
      <c r="Q63" s="300">
        <f t="shared" si="9"/>
        <v>-43272</v>
      </c>
      <c r="R63" s="300">
        <f t="shared" si="10"/>
        <v>84.210526315789465</v>
      </c>
    </row>
    <row r="64" spans="1:18" x14ac:dyDescent="0.25">
      <c r="A64" s="273"/>
      <c r="B64" s="274"/>
      <c r="C64" s="275"/>
      <c r="D64" s="275"/>
      <c r="E64" s="275"/>
      <c r="F64" s="275"/>
      <c r="G64" s="276"/>
      <c r="H64" s="277"/>
      <c r="I64" s="277"/>
      <c r="J64" s="277"/>
      <c r="K64" s="277"/>
      <c r="L64" s="277"/>
      <c r="M64" s="277"/>
      <c r="N64" s="274"/>
      <c r="O64" s="274"/>
      <c r="P64" s="274"/>
      <c r="Q64" s="274"/>
      <c r="R64" s="274"/>
    </row>
    <row r="65" spans="1:18" x14ac:dyDescent="0.25">
      <c r="A65" s="273"/>
      <c r="B65" s="274"/>
      <c r="C65" s="275"/>
      <c r="D65" s="275"/>
      <c r="E65" s="275"/>
      <c r="F65" s="275"/>
      <c r="G65" s="276"/>
      <c r="H65" s="277"/>
      <c r="I65" s="277"/>
      <c r="J65" s="277"/>
      <c r="K65" s="277"/>
      <c r="L65" s="277"/>
      <c r="M65" s="274"/>
      <c r="N65" s="274"/>
      <c r="O65" s="274"/>
      <c r="P65" s="274"/>
      <c r="Q65" s="274"/>
      <c r="R65" s="274"/>
    </row>
    <row r="66" spans="1:18" x14ac:dyDescent="0.25">
      <c r="A66" s="273" t="s">
        <v>875</v>
      </c>
      <c r="B66" s="274"/>
      <c r="C66" s="275"/>
      <c r="D66" s="275"/>
      <c r="E66" s="275"/>
      <c r="F66" s="275"/>
      <c r="G66" s="276"/>
      <c r="H66" s="277"/>
      <c r="I66" s="276"/>
      <c r="J66" s="274"/>
      <c r="K66" s="274"/>
      <c r="L66" s="274"/>
      <c r="M66" s="274"/>
      <c r="N66" s="274"/>
      <c r="O66" s="274"/>
      <c r="P66" s="274"/>
      <c r="Q66" s="274" t="s">
        <v>876</v>
      </c>
      <c r="R66" s="274"/>
    </row>
  </sheetData>
  <mergeCells count="18">
    <mergeCell ref="B9:G9"/>
    <mergeCell ref="O5:R5"/>
    <mergeCell ref="I6:I8"/>
    <mergeCell ref="J6:J8"/>
    <mergeCell ref="O6:P7"/>
    <mergeCell ref="Q6:R7"/>
    <mergeCell ref="M7:M8"/>
    <mergeCell ref="N7:N8"/>
    <mergeCell ref="Q1:R1"/>
    <mergeCell ref="A2:R2"/>
    <mergeCell ref="A3:R3"/>
    <mergeCell ref="A5:A8"/>
    <mergeCell ref="B5:G8"/>
    <mergeCell ref="H5:H8"/>
    <mergeCell ref="I5:J5"/>
    <mergeCell ref="K5:K8"/>
    <mergeCell ref="L5:L8"/>
    <mergeCell ref="M5:N6"/>
  </mergeCells>
  <printOptions horizontalCentered="1"/>
  <pageMargins left="0.31496062992125984" right="0.11811023622047245" top="0.35433070866141736" bottom="0.39370078740157483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1"/>
  <sheetViews>
    <sheetView view="pageBreakPreview" zoomScale="80" zoomScaleNormal="85" zoomScaleSheetLayoutView="80" workbookViewId="0">
      <selection activeCell="L12" sqref="L12"/>
    </sheetView>
  </sheetViews>
  <sheetFormatPr defaultColWidth="8.85546875" defaultRowHeight="12.75" x14ac:dyDescent="0.2"/>
  <cols>
    <col min="1" max="1" width="39.28515625" style="174" customWidth="1"/>
    <col min="2" max="2" width="4" style="48" customWidth="1"/>
    <col min="3" max="4" width="3" style="49" customWidth="1"/>
    <col min="5" max="5" width="10.28515625" style="49" customWidth="1"/>
    <col min="6" max="6" width="4.140625" style="49" customWidth="1"/>
    <col min="7" max="7" width="3.5703125" style="50" customWidth="1"/>
    <col min="8" max="8" width="11.7109375" style="51" customWidth="1"/>
    <col min="9" max="9" width="11.85546875" style="50" customWidth="1"/>
    <col min="10" max="10" width="12.28515625" style="48" customWidth="1"/>
    <col min="11" max="11" width="12.140625" style="48" customWidth="1"/>
    <col min="12" max="12" width="12.140625" style="265" customWidth="1"/>
    <col min="13" max="13" width="13.140625" style="48" customWidth="1"/>
    <col min="14" max="14" width="10" style="48" customWidth="1"/>
    <col min="15" max="15" width="11.5703125" style="48" customWidth="1"/>
    <col min="16" max="16" width="10" style="48" customWidth="1"/>
    <col min="17" max="17" width="12.85546875" style="48" customWidth="1"/>
    <col min="18" max="18" width="8.42578125" style="48" customWidth="1"/>
    <col min="19" max="16384" width="8.85546875" style="13"/>
  </cols>
  <sheetData>
    <row r="1" spans="1:18" x14ac:dyDescent="0.2">
      <c r="P1" s="52"/>
      <c r="Q1" s="371" t="s">
        <v>813</v>
      </c>
      <c r="R1" s="371"/>
    </row>
    <row r="2" spans="1:18" x14ac:dyDescent="0.2">
      <c r="A2" s="372" t="s">
        <v>0</v>
      </c>
      <c r="B2" s="373"/>
      <c r="C2" s="373"/>
      <c r="D2" s="373"/>
      <c r="E2" s="373"/>
      <c r="F2" s="373"/>
      <c r="G2" s="373"/>
      <c r="H2" s="374"/>
      <c r="I2" s="373"/>
      <c r="J2" s="373"/>
      <c r="K2" s="373"/>
      <c r="L2" s="373"/>
      <c r="M2" s="373"/>
      <c r="N2" s="373"/>
      <c r="O2" s="373"/>
      <c r="P2" s="373"/>
      <c r="Q2" s="373"/>
      <c r="R2" s="373"/>
    </row>
    <row r="3" spans="1:18" x14ac:dyDescent="0.2">
      <c r="A3" s="375" t="s">
        <v>778</v>
      </c>
      <c r="B3" s="376"/>
      <c r="C3" s="376"/>
      <c r="D3" s="376"/>
      <c r="E3" s="376"/>
      <c r="F3" s="376"/>
      <c r="G3" s="377"/>
      <c r="H3" s="378"/>
      <c r="I3" s="377"/>
      <c r="J3" s="377"/>
      <c r="K3" s="377"/>
      <c r="L3" s="377"/>
      <c r="M3" s="377"/>
      <c r="N3" s="377"/>
      <c r="O3" s="377"/>
      <c r="P3" s="377"/>
      <c r="Q3" s="377"/>
      <c r="R3" s="377"/>
    </row>
    <row r="4" spans="1:18" ht="15.6" customHeight="1" x14ac:dyDescent="0.3">
      <c r="A4" s="175"/>
      <c r="B4" s="53"/>
      <c r="C4" s="54"/>
      <c r="D4" s="54"/>
      <c r="E4" s="54"/>
      <c r="F4" s="54"/>
      <c r="G4" s="55"/>
      <c r="H4" s="56"/>
      <c r="I4" s="55"/>
      <c r="J4" s="56"/>
      <c r="K4" s="56"/>
      <c r="L4" s="266"/>
      <c r="M4" s="56"/>
      <c r="N4" s="56"/>
      <c r="O4" s="56"/>
      <c r="P4" s="57"/>
      <c r="Q4" s="56"/>
      <c r="R4" s="58"/>
    </row>
    <row r="5" spans="1:18" s="2" customFormat="1" ht="36.6" customHeight="1" x14ac:dyDescent="0.25">
      <c r="A5" s="379" t="s">
        <v>1</v>
      </c>
      <c r="B5" s="391" t="s">
        <v>2</v>
      </c>
      <c r="C5" s="392"/>
      <c r="D5" s="392"/>
      <c r="E5" s="392"/>
      <c r="F5" s="392"/>
      <c r="G5" s="393"/>
      <c r="H5" s="389" t="s">
        <v>666</v>
      </c>
      <c r="I5" s="403" t="s">
        <v>3</v>
      </c>
      <c r="J5" s="403"/>
      <c r="K5" s="370" t="s">
        <v>8</v>
      </c>
      <c r="L5" s="404" t="s">
        <v>6</v>
      </c>
      <c r="M5" s="385" t="s">
        <v>44</v>
      </c>
      <c r="N5" s="386"/>
      <c r="O5" s="370" t="s">
        <v>202</v>
      </c>
      <c r="P5" s="370"/>
      <c r="Q5" s="370"/>
      <c r="R5" s="370"/>
    </row>
    <row r="6" spans="1:18" s="2" customFormat="1" ht="36.6" customHeight="1" x14ac:dyDescent="0.25">
      <c r="A6" s="380"/>
      <c r="B6" s="394"/>
      <c r="C6" s="395"/>
      <c r="D6" s="395"/>
      <c r="E6" s="395"/>
      <c r="F6" s="395"/>
      <c r="G6" s="396"/>
      <c r="H6" s="406"/>
      <c r="I6" s="382" t="s">
        <v>201</v>
      </c>
      <c r="J6" s="370" t="s">
        <v>145</v>
      </c>
      <c r="K6" s="370"/>
      <c r="L6" s="405"/>
      <c r="M6" s="387"/>
      <c r="N6" s="388"/>
      <c r="O6" s="385" t="s">
        <v>7</v>
      </c>
      <c r="P6" s="386"/>
      <c r="Q6" s="385" t="s">
        <v>203</v>
      </c>
      <c r="R6" s="386"/>
    </row>
    <row r="7" spans="1:18" s="2" customFormat="1" ht="52.15" customHeight="1" x14ac:dyDescent="0.25">
      <c r="A7" s="380"/>
      <c r="B7" s="394"/>
      <c r="C7" s="395"/>
      <c r="D7" s="395"/>
      <c r="E7" s="395"/>
      <c r="F7" s="395"/>
      <c r="G7" s="396"/>
      <c r="H7" s="406"/>
      <c r="I7" s="383"/>
      <c r="J7" s="370"/>
      <c r="K7" s="370"/>
      <c r="L7" s="405"/>
      <c r="M7" s="389" t="s">
        <v>4</v>
      </c>
      <c r="N7" s="389" t="s">
        <v>5</v>
      </c>
      <c r="O7" s="387"/>
      <c r="P7" s="388"/>
      <c r="Q7" s="387"/>
      <c r="R7" s="388"/>
    </row>
    <row r="8" spans="1:18" s="2" customFormat="1" ht="52.15" customHeight="1" x14ac:dyDescent="0.25">
      <c r="A8" s="381"/>
      <c r="B8" s="397"/>
      <c r="C8" s="398"/>
      <c r="D8" s="398"/>
      <c r="E8" s="398"/>
      <c r="F8" s="398"/>
      <c r="G8" s="399"/>
      <c r="H8" s="390"/>
      <c r="I8" s="384"/>
      <c r="J8" s="370"/>
      <c r="K8" s="370"/>
      <c r="L8" s="405"/>
      <c r="M8" s="390"/>
      <c r="N8" s="390"/>
      <c r="O8" s="231" t="s">
        <v>4</v>
      </c>
      <c r="P8" s="231" t="s">
        <v>5</v>
      </c>
      <c r="Q8" s="231" t="s">
        <v>4</v>
      </c>
      <c r="R8" s="231" t="s">
        <v>5</v>
      </c>
    </row>
    <row r="9" spans="1:18" s="26" customFormat="1" ht="39" x14ac:dyDescent="0.25">
      <c r="A9" s="176">
        <v>1</v>
      </c>
      <c r="B9" s="400">
        <v>2</v>
      </c>
      <c r="C9" s="401"/>
      <c r="D9" s="401"/>
      <c r="E9" s="401"/>
      <c r="F9" s="401"/>
      <c r="G9" s="402"/>
      <c r="H9" s="27">
        <v>3</v>
      </c>
      <c r="I9" s="25">
        <v>4</v>
      </c>
      <c r="J9" s="25">
        <v>5</v>
      </c>
      <c r="K9" s="25">
        <v>6</v>
      </c>
      <c r="L9" s="232">
        <v>7</v>
      </c>
      <c r="M9" s="25" t="s">
        <v>161</v>
      </c>
      <c r="N9" s="25" t="s">
        <v>162</v>
      </c>
      <c r="O9" s="25" t="s">
        <v>163</v>
      </c>
      <c r="P9" s="25" t="s">
        <v>164</v>
      </c>
      <c r="Q9" s="25" t="s">
        <v>165</v>
      </c>
      <c r="R9" s="25" t="s">
        <v>166</v>
      </c>
    </row>
    <row r="10" spans="1:18" s="16" customFormat="1" ht="15.75" x14ac:dyDescent="0.25">
      <c r="A10" s="230" t="s">
        <v>811</v>
      </c>
      <c r="B10" s="171"/>
      <c r="C10" s="172"/>
      <c r="D10" s="172"/>
      <c r="E10" s="172"/>
      <c r="F10" s="172"/>
      <c r="G10" s="173"/>
      <c r="H10" s="170">
        <f>H11+H562+H930+H964+H990+H1024+H1082</f>
        <v>1766523163.4100001</v>
      </c>
      <c r="I10" s="170">
        <f t="shared" ref="I10:K10" si="0">I11+I562+I930+I964+I990+I1024+I1082</f>
        <v>1805989671.1099997</v>
      </c>
      <c r="J10" s="170">
        <f t="shared" si="0"/>
        <v>1847105194.8499999</v>
      </c>
      <c r="K10" s="170">
        <f t="shared" si="0"/>
        <v>1847105194.8499999</v>
      </c>
      <c r="L10" s="233">
        <f>L11+L562+L930+L964+L990+L1024+L1082</f>
        <v>1803389928.5899999</v>
      </c>
      <c r="M10" s="169">
        <f>J10-I10</f>
        <v>41115523.740000248</v>
      </c>
      <c r="N10" s="169">
        <f>J10/I10*100</f>
        <v>102.276620093554</v>
      </c>
      <c r="O10" s="169">
        <f>L10-K10</f>
        <v>-43715266.25999999</v>
      </c>
      <c r="P10" s="169">
        <f>L10/K10*100</f>
        <v>97.633309332793573</v>
      </c>
      <c r="Q10" s="169">
        <f>L10-H10</f>
        <v>36866765.179999828</v>
      </c>
      <c r="R10" s="169">
        <f>L10/H10*100</f>
        <v>102.08696754979619</v>
      </c>
    </row>
    <row r="11" spans="1:18" s="20" customFormat="1" ht="29.45" customHeight="1" x14ac:dyDescent="0.2">
      <c r="A11" s="177" t="s">
        <v>665</v>
      </c>
      <c r="B11" s="61" t="s">
        <v>96</v>
      </c>
      <c r="C11" s="61" t="s">
        <v>17</v>
      </c>
      <c r="D11" s="61" t="s">
        <v>17</v>
      </c>
      <c r="E11" s="61" t="s">
        <v>18</v>
      </c>
      <c r="F11" s="61" t="s">
        <v>19</v>
      </c>
      <c r="G11" s="61"/>
      <c r="H11" s="62">
        <f>H12+H283+H333+H383+H512+H522+H531+H545+H555</f>
        <v>623864222.29000008</v>
      </c>
      <c r="I11" s="62">
        <f>I12+I283+I333+I383+I512+I522+I531+I545+I555</f>
        <v>567784789.89999998</v>
      </c>
      <c r="J11" s="62">
        <f>J12+J283+J333+J383+J512+J522+J531+J545+J555</f>
        <v>599929800.63999999</v>
      </c>
      <c r="K11" s="62">
        <f>K12+K283+K333+K383+K512+K522+K531+K545+K555</f>
        <v>599929800.63999999</v>
      </c>
      <c r="L11" s="234">
        <f>L12+L283+L333+L383+L512+L522+L531+L545+L555</f>
        <v>574584994.53999996</v>
      </c>
      <c r="M11" s="63">
        <f>J11-I11</f>
        <v>32145010.74000001</v>
      </c>
      <c r="N11" s="63">
        <f>J11/I11*100</f>
        <v>105.66147795992589</v>
      </c>
      <c r="O11" s="63">
        <f>L11-K11</f>
        <v>-25344806.100000024</v>
      </c>
      <c r="P11" s="63">
        <f>L11/K11*100</f>
        <v>95.775371372956911</v>
      </c>
      <c r="Q11" s="63">
        <f>L11-H11</f>
        <v>-49279227.750000119</v>
      </c>
      <c r="R11" s="63">
        <f>L11/H11*100</f>
        <v>92.100969090820385</v>
      </c>
    </row>
    <row r="12" spans="1:18" s="20" customFormat="1" x14ac:dyDescent="0.2">
      <c r="A12" s="177" t="s">
        <v>324</v>
      </c>
      <c r="B12" s="61" t="s">
        <v>96</v>
      </c>
      <c r="C12" s="61" t="s">
        <v>16</v>
      </c>
      <c r="D12" s="61" t="s">
        <v>17</v>
      </c>
      <c r="E12" s="61" t="s">
        <v>18</v>
      </c>
      <c r="F12" s="61" t="s">
        <v>19</v>
      </c>
      <c r="G12" s="61"/>
      <c r="H12" s="62">
        <f>H13+H28+H151+H156+H159+H163</f>
        <v>93980063.030000001</v>
      </c>
      <c r="I12" s="62">
        <f t="shared" ref="I12:L12" si="1">I13+I28+I151+I156+I159+I163</f>
        <v>100671570.84999999</v>
      </c>
      <c r="J12" s="62">
        <f t="shared" si="1"/>
        <v>100400570.84999999</v>
      </c>
      <c r="K12" s="62">
        <f t="shared" si="1"/>
        <v>100400570.84999999</v>
      </c>
      <c r="L12" s="234">
        <f t="shared" si="1"/>
        <v>98540907.320000008</v>
      </c>
      <c r="M12" s="63">
        <f t="shared" ref="M12:M13" si="2">J12-I12</f>
        <v>-271000</v>
      </c>
      <c r="N12" s="63">
        <f t="shared" ref="N12:N13" si="3">J12/I12*100</f>
        <v>99.730807816236634</v>
      </c>
      <c r="O12" s="63">
        <f t="shared" ref="O12:O13" si="4">L12-K12</f>
        <v>-1859663.5299999863</v>
      </c>
      <c r="P12" s="63">
        <f t="shared" ref="P12:P13" si="5">L12/K12*100</f>
        <v>98.147756019456949</v>
      </c>
      <c r="Q12" s="63">
        <f t="shared" ref="Q12:Q13" si="6">L12-H12</f>
        <v>4560844.2900000066</v>
      </c>
      <c r="R12" s="63">
        <f t="shared" ref="R12:R13" si="7">L12/H12*100</f>
        <v>104.85299130789485</v>
      </c>
    </row>
    <row r="13" spans="1:18" s="20" customFormat="1" ht="37.15" customHeight="1" x14ac:dyDescent="0.2">
      <c r="A13" s="177" t="s">
        <v>325</v>
      </c>
      <c r="B13" s="61" t="s">
        <v>96</v>
      </c>
      <c r="C13" s="61" t="s">
        <v>16</v>
      </c>
      <c r="D13" s="61" t="s">
        <v>97</v>
      </c>
      <c r="E13" s="61" t="s">
        <v>18</v>
      </c>
      <c r="F13" s="61" t="s">
        <v>19</v>
      </c>
      <c r="G13" s="61"/>
      <c r="H13" s="62">
        <f>H14+H19+H24</f>
        <v>2330794.19</v>
      </c>
      <c r="I13" s="62">
        <f t="shared" ref="I13:L13" si="8">I14+I19+I24</f>
        <v>2394524</v>
      </c>
      <c r="J13" s="62">
        <f t="shared" si="8"/>
        <v>2394524</v>
      </c>
      <c r="K13" s="62">
        <f t="shared" si="8"/>
        <v>2394524</v>
      </c>
      <c r="L13" s="234">
        <f t="shared" si="8"/>
        <v>2368732.77</v>
      </c>
      <c r="M13" s="63">
        <f t="shared" si="2"/>
        <v>0</v>
      </c>
      <c r="N13" s="63">
        <f t="shared" si="3"/>
        <v>100</v>
      </c>
      <c r="O13" s="63">
        <f t="shared" si="4"/>
        <v>-25791.229999999981</v>
      </c>
      <c r="P13" s="63">
        <f t="shared" si="5"/>
        <v>98.922907851414308</v>
      </c>
      <c r="Q13" s="63">
        <f t="shared" si="6"/>
        <v>37938.580000000075</v>
      </c>
      <c r="R13" s="63">
        <f t="shared" si="7"/>
        <v>101.6277104243168</v>
      </c>
    </row>
    <row r="14" spans="1:18" s="20" customFormat="1" x14ac:dyDescent="0.2">
      <c r="A14" s="177" t="s">
        <v>326</v>
      </c>
      <c r="B14" s="61" t="s">
        <v>96</v>
      </c>
      <c r="C14" s="61" t="s">
        <v>16</v>
      </c>
      <c r="D14" s="61" t="s">
        <v>97</v>
      </c>
      <c r="E14" s="61" t="s">
        <v>204</v>
      </c>
      <c r="F14" s="61" t="s">
        <v>19</v>
      </c>
      <c r="G14" s="61"/>
      <c r="H14" s="62">
        <f t="shared" ref="H14:I15" si="9">H15</f>
        <v>1575957.8</v>
      </c>
      <c r="I14" s="62">
        <f t="shared" si="9"/>
        <v>2394524</v>
      </c>
      <c r="J14" s="62">
        <f t="shared" ref="J14:J15" si="10">J15</f>
        <v>2394524</v>
      </c>
      <c r="K14" s="62">
        <f t="shared" ref="K14:L15" si="11">K15</f>
        <v>2394524</v>
      </c>
      <c r="L14" s="234">
        <f t="shared" si="11"/>
        <v>2368732.77</v>
      </c>
      <c r="M14" s="63">
        <f t="shared" ref="M14:M78" si="12">J14-I14</f>
        <v>0</v>
      </c>
      <c r="N14" s="63">
        <f t="shared" ref="N14:N74" si="13">J14/I14*100</f>
        <v>100</v>
      </c>
      <c r="O14" s="63">
        <f t="shared" ref="O14:O78" si="14">L14-K14</f>
        <v>-25791.229999999981</v>
      </c>
      <c r="P14" s="63">
        <f t="shared" ref="P14:P74" si="15">L14/K14*100</f>
        <v>98.922907851414308</v>
      </c>
      <c r="Q14" s="63">
        <f t="shared" ref="Q14:Q78" si="16">L14-H14</f>
        <v>792774.97</v>
      </c>
      <c r="R14" s="63">
        <f t="shared" ref="R14:R78" si="17">L14/H14*100</f>
        <v>150.30432731130236</v>
      </c>
    </row>
    <row r="15" spans="1:18" s="17" customFormat="1" ht="51" x14ac:dyDescent="0.2">
      <c r="A15" s="178" t="s">
        <v>9</v>
      </c>
      <c r="B15" s="64" t="s">
        <v>96</v>
      </c>
      <c r="C15" s="64" t="s">
        <v>16</v>
      </c>
      <c r="D15" s="64" t="s">
        <v>97</v>
      </c>
      <c r="E15" s="64" t="s">
        <v>204</v>
      </c>
      <c r="F15" s="64">
        <v>100</v>
      </c>
      <c r="G15" s="64"/>
      <c r="H15" s="65">
        <f t="shared" si="9"/>
        <v>1575957.8</v>
      </c>
      <c r="I15" s="65">
        <f t="shared" si="9"/>
        <v>2394524</v>
      </c>
      <c r="J15" s="65">
        <f t="shared" si="10"/>
        <v>2394524</v>
      </c>
      <c r="K15" s="65">
        <f t="shared" si="11"/>
        <v>2394524</v>
      </c>
      <c r="L15" s="235">
        <f t="shared" si="11"/>
        <v>2368732.77</v>
      </c>
      <c r="M15" s="3">
        <f t="shared" si="12"/>
        <v>0</v>
      </c>
      <c r="N15" s="3">
        <f t="shared" si="13"/>
        <v>100</v>
      </c>
      <c r="O15" s="3">
        <f t="shared" si="14"/>
        <v>-25791.229999999981</v>
      </c>
      <c r="P15" s="3">
        <f t="shared" si="15"/>
        <v>98.922907851414308</v>
      </c>
      <c r="Q15" s="3">
        <f t="shared" si="16"/>
        <v>792774.97</v>
      </c>
      <c r="R15" s="3">
        <f t="shared" si="17"/>
        <v>150.30432731130236</v>
      </c>
    </row>
    <row r="16" spans="1:18" s="17" customFormat="1" ht="25.5" x14ac:dyDescent="0.2">
      <c r="A16" s="179" t="s">
        <v>10</v>
      </c>
      <c r="B16" s="64" t="s">
        <v>96</v>
      </c>
      <c r="C16" s="64" t="s">
        <v>16</v>
      </c>
      <c r="D16" s="64" t="s">
        <v>97</v>
      </c>
      <c r="E16" s="64" t="s">
        <v>204</v>
      </c>
      <c r="F16" s="64">
        <v>120</v>
      </c>
      <c r="G16" s="64"/>
      <c r="H16" s="65">
        <f>H17+H18</f>
        <v>1575957.8</v>
      </c>
      <c r="I16" s="65">
        <v>2394524</v>
      </c>
      <c r="J16" s="65">
        <f t="shared" ref="J16:L16" si="18">J17+J18</f>
        <v>2394524</v>
      </c>
      <c r="K16" s="65">
        <f t="shared" si="18"/>
        <v>2394524</v>
      </c>
      <c r="L16" s="235">
        <f t="shared" si="18"/>
        <v>2368732.77</v>
      </c>
      <c r="M16" s="3">
        <f t="shared" si="12"/>
        <v>0</v>
      </c>
      <c r="N16" s="3">
        <f t="shared" si="13"/>
        <v>100</v>
      </c>
      <c r="O16" s="3">
        <f t="shared" si="14"/>
        <v>-25791.229999999981</v>
      </c>
      <c r="P16" s="3">
        <f t="shared" si="15"/>
        <v>98.922907851414308</v>
      </c>
      <c r="Q16" s="3">
        <f t="shared" si="16"/>
        <v>792774.97</v>
      </c>
      <c r="R16" s="3">
        <f t="shared" si="17"/>
        <v>150.30432731130236</v>
      </c>
    </row>
    <row r="17" spans="1:18" s="22" customFormat="1" ht="25.5" x14ac:dyDescent="0.2">
      <c r="A17" s="180" t="s">
        <v>327</v>
      </c>
      <c r="B17" s="66" t="s">
        <v>96</v>
      </c>
      <c r="C17" s="66" t="s">
        <v>16</v>
      </c>
      <c r="D17" s="66" t="s">
        <v>97</v>
      </c>
      <c r="E17" s="66" t="s">
        <v>204</v>
      </c>
      <c r="F17" s="66" t="s">
        <v>28</v>
      </c>
      <c r="G17" s="66"/>
      <c r="H17" s="67">
        <v>1212706.8</v>
      </c>
      <c r="I17" s="68"/>
      <c r="J17" s="68">
        <v>1877714</v>
      </c>
      <c r="K17" s="68">
        <v>1877714</v>
      </c>
      <c r="L17" s="236">
        <v>1875986.44</v>
      </c>
      <c r="M17" s="69">
        <f t="shared" si="12"/>
        <v>1877714</v>
      </c>
      <c r="N17" s="69" t="s">
        <v>683</v>
      </c>
      <c r="O17" s="69">
        <f t="shared" si="14"/>
        <v>-1727.5600000000559</v>
      </c>
      <c r="P17" s="69">
        <f t="shared" si="15"/>
        <v>99.907996638465704</v>
      </c>
      <c r="Q17" s="69">
        <f t="shared" si="16"/>
        <v>663279.6399999999</v>
      </c>
      <c r="R17" s="69">
        <f t="shared" si="17"/>
        <v>154.69414701063769</v>
      </c>
    </row>
    <row r="18" spans="1:18" s="22" customFormat="1" ht="38.25" x14ac:dyDescent="0.2">
      <c r="A18" s="180" t="s">
        <v>643</v>
      </c>
      <c r="B18" s="70" t="s">
        <v>96</v>
      </c>
      <c r="C18" s="70" t="s">
        <v>16</v>
      </c>
      <c r="D18" s="70" t="s">
        <v>97</v>
      </c>
      <c r="E18" s="70" t="s">
        <v>204</v>
      </c>
      <c r="F18" s="70" t="s">
        <v>29</v>
      </c>
      <c r="G18" s="70"/>
      <c r="H18" s="71">
        <v>363251</v>
      </c>
      <c r="I18" s="68"/>
      <c r="J18" s="68">
        <v>516810</v>
      </c>
      <c r="K18" s="68">
        <v>516810</v>
      </c>
      <c r="L18" s="236">
        <v>492746.33</v>
      </c>
      <c r="M18" s="69">
        <f t="shared" si="12"/>
        <v>516810</v>
      </c>
      <c r="N18" s="69" t="s">
        <v>683</v>
      </c>
      <c r="O18" s="69">
        <f t="shared" si="14"/>
        <v>-24063.669999999984</v>
      </c>
      <c r="P18" s="69">
        <f t="shared" si="15"/>
        <v>95.343807201873034</v>
      </c>
      <c r="Q18" s="69">
        <f t="shared" si="16"/>
        <v>129495.33000000002</v>
      </c>
      <c r="R18" s="69">
        <f t="shared" si="17"/>
        <v>135.64899477220987</v>
      </c>
    </row>
    <row r="19" spans="1:18" s="17" customFormat="1" ht="38.25" x14ac:dyDescent="0.25">
      <c r="A19" s="181" t="s">
        <v>168</v>
      </c>
      <c r="B19" s="72" t="s">
        <v>96</v>
      </c>
      <c r="C19" s="72" t="s">
        <v>16</v>
      </c>
      <c r="D19" s="72" t="s">
        <v>97</v>
      </c>
      <c r="E19" s="73" t="s">
        <v>176</v>
      </c>
      <c r="F19" s="74" t="s">
        <v>19</v>
      </c>
      <c r="G19" s="75"/>
      <c r="H19" s="44">
        <f t="shared" ref="H19:L20" si="19">H20</f>
        <v>511368.19</v>
      </c>
      <c r="I19" s="44">
        <f t="shared" si="19"/>
        <v>0</v>
      </c>
      <c r="J19" s="44">
        <f t="shared" si="19"/>
        <v>0</v>
      </c>
      <c r="K19" s="44">
        <f t="shared" si="19"/>
        <v>0</v>
      </c>
      <c r="L19" s="237">
        <f t="shared" si="19"/>
        <v>0</v>
      </c>
      <c r="M19" s="3">
        <f t="shared" si="12"/>
        <v>0</v>
      </c>
      <c r="N19" s="3" t="s">
        <v>683</v>
      </c>
      <c r="O19" s="3">
        <f t="shared" si="14"/>
        <v>0</v>
      </c>
      <c r="P19" s="3" t="s">
        <v>683</v>
      </c>
      <c r="Q19" s="3">
        <f t="shared" si="16"/>
        <v>-511368.19</v>
      </c>
      <c r="R19" s="3">
        <f t="shared" si="17"/>
        <v>0</v>
      </c>
    </row>
    <row r="20" spans="1:18" s="17" customFormat="1" ht="51" x14ac:dyDescent="0.25">
      <c r="A20" s="139" t="s">
        <v>9</v>
      </c>
      <c r="B20" s="76" t="s">
        <v>96</v>
      </c>
      <c r="C20" s="76" t="s">
        <v>16</v>
      </c>
      <c r="D20" s="76" t="s">
        <v>97</v>
      </c>
      <c r="E20" s="77" t="s">
        <v>176</v>
      </c>
      <c r="F20" s="46" t="s">
        <v>23</v>
      </c>
      <c r="G20" s="75"/>
      <c r="H20" s="43">
        <f t="shared" si="19"/>
        <v>511368.19</v>
      </c>
      <c r="I20" s="43">
        <f t="shared" si="19"/>
        <v>0</v>
      </c>
      <c r="J20" s="43">
        <f t="shared" si="19"/>
        <v>0</v>
      </c>
      <c r="K20" s="43">
        <f t="shared" si="19"/>
        <v>0</v>
      </c>
      <c r="L20" s="238">
        <f t="shared" si="19"/>
        <v>0</v>
      </c>
      <c r="M20" s="3">
        <f t="shared" si="12"/>
        <v>0</v>
      </c>
      <c r="N20" s="3" t="s">
        <v>683</v>
      </c>
      <c r="O20" s="3">
        <f t="shared" si="14"/>
        <v>0</v>
      </c>
      <c r="P20" s="3" t="s">
        <v>683</v>
      </c>
      <c r="Q20" s="3">
        <f t="shared" si="16"/>
        <v>-511368.19</v>
      </c>
      <c r="R20" s="3">
        <f t="shared" si="17"/>
        <v>0</v>
      </c>
    </row>
    <row r="21" spans="1:18" s="17" customFormat="1" ht="25.5" x14ac:dyDescent="0.25">
      <c r="A21" s="139" t="s">
        <v>10</v>
      </c>
      <c r="B21" s="76" t="s">
        <v>96</v>
      </c>
      <c r="C21" s="76" t="s">
        <v>16</v>
      </c>
      <c r="D21" s="76" t="s">
        <v>97</v>
      </c>
      <c r="E21" s="77" t="s">
        <v>176</v>
      </c>
      <c r="F21" s="46" t="s">
        <v>39</v>
      </c>
      <c r="G21" s="75"/>
      <c r="H21" s="43">
        <f t="shared" ref="H21:L21" si="20">H22+H23</f>
        <v>511368.19</v>
      </c>
      <c r="I21" s="43">
        <f t="shared" si="20"/>
        <v>0</v>
      </c>
      <c r="J21" s="43">
        <f t="shared" si="20"/>
        <v>0</v>
      </c>
      <c r="K21" s="43">
        <f t="shared" si="20"/>
        <v>0</v>
      </c>
      <c r="L21" s="238">
        <f t="shared" si="20"/>
        <v>0</v>
      </c>
      <c r="M21" s="3">
        <f t="shared" si="12"/>
        <v>0</v>
      </c>
      <c r="N21" s="3" t="s">
        <v>683</v>
      </c>
      <c r="O21" s="3">
        <f t="shared" si="14"/>
        <v>0</v>
      </c>
      <c r="P21" s="3" t="s">
        <v>683</v>
      </c>
      <c r="Q21" s="3">
        <f t="shared" si="16"/>
        <v>-511368.19</v>
      </c>
      <c r="R21" s="3">
        <f t="shared" si="17"/>
        <v>0</v>
      </c>
    </row>
    <row r="22" spans="1:18" s="17" customFormat="1" ht="25.5" x14ac:dyDescent="0.25">
      <c r="A22" s="139" t="s">
        <v>33</v>
      </c>
      <c r="B22" s="76">
        <v>901</v>
      </c>
      <c r="C22" s="76" t="s">
        <v>16</v>
      </c>
      <c r="D22" s="76" t="s">
        <v>97</v>
      </c>
      <c r="E22" s="77" t="s">
        <v>176</v>
      </c>
      <c r="F22" s="46" t="s">
        <v>28</v>
      </c>
      <c r="G22" s="75"/>
      <c r="H22" s="78">
        <v>407558.19</v>
      </c>
      <c r="I22" s="79"/>
      <c r="J22" s="65"/>
      <c r="K22" s="65"/>
      <c r="L22" s="235"/>
      <c r="M22" s="3">
        <f t="shared" si="12"/>
        <v>0</v>
      </c>
      <c r="N22" s="3" t="s">
        <v>683</v>
      </c>
      <c r="O22" s="3">
        <f t="shared" si="14"/>
        <v>0</v>
      </c>
      <c r="P22" s="3" t="s">
        <v>683</v>
      </c>
      <c r="Q22" s="3">
        <f t="shared" si="16"/>
        <v>-407558.19</v>
      </c>
      <c r="R22" s="3">
        <f t="shared" si="17"/>
        <v>0</v>
      </c>
    </row>
    <row r="23" spans="1:18" s="17" customFormat="1" ht="38.25" x14ac:dyDescent="0.25">
      <c r="A23" s="139" t="s">
        <v>34</v>
      </c>
      <c r="B23" s="76">
        <v>901</v>
      </c>
      <c r="C23" s="76" t="s">
        <v>16</v>
      </c>
      <c r="D23" s="76" t="s">
        <v>97</v>
      </c>
      <c r="E23" s="77" t="s">
        <v>176</v>
      </c>
      <c r="F23" s="46" t="s">
        <v>29</v>
      </c>
      <c r="G23" s="80"/>
      <c r="H23" s="78">
        <v>103810</v>
      </c>
      <c r="I23" s="79"/>
      <c r="J23" s="65"/>
      <c r="K23" s="65"/>
      <c r="L23" s="235"/>
      <c r="M23" s="3">
        <f t="shared" si="12"/>
        <v>0</v>
      </c>
      <c r="N23" s="3" t="s">
        <v>683</v>
      </c>
      <c r="O23" s="3">
        <f t="shared" si="14"/>
        <v>0</v>
      </c>
      <c r="P23" s="3" t="s">
        <v>683</v>
      </c>
      <c r="Q23" s="3">
        <f t="shared" si="16"/>
        <v>-103810</v>
      </c>
      <c r="R23" s="3">
        <f t="shared" si="17"/>
        <v>0</v>
      </c>
    </row>
    <row r="24" spans="1:18" s="24" customFormat="1" ht="38.25" x14ac:dyDescent="0.25">
      <c r="A24" s="181" t="s">
        <v>168</v>
      </c>
      <c r="B24" s="72" t="s">
        <v>96</v>
      </c>
      <c r="C24" s="72" t="s">
        <v>16</v>
      </c>
      <c r="D24" s="72" t="s">
        <v>97</v>
      </c>
      <c r="E24" s="73" t="s">
        <v>175</v>
      </c>
      <c r="F24" s="74" t="s">
        <v>19</v>
      </c>
      <c r="G24" s="80"/>
      <c r="H24" s="42">
        <f>H25</f>
        <v>243468.2</v>
      </c>
      <c r="I24" s="42">
        <f t="shared" ref="I24:L26" si="21">I25</f>
        <v>0</v>
      </c>
      <c r="J24" s="42">
        <f t="shared" si="21"/>
        <v>0</v>
      </c>
      <c r="K24" s="42">
        <f t="shared" si="21"/>
        <v>0</v>
      </c>
      <c r="L24" s="239">
        <f t="shared" si="21"/>
        <v>0</v>
      </c>
      <c r="M24" s="3">
        <f t="shared" si="12"/>
        <v>0</v>
      </c>
      <c r="N24" s="3" t="s">
        <v>683</v>
      </c>
      <c r="O24" s="3">
        <f t="shared" si="14"/>
        <v>0</v>
      </c>
      <c r="P24" s="3" t="s">
        <v>683</v>
      </c>
      <c r="Q24" s="3">
        <f t="shared" si="16"/>
        <v>-243468.2</v>
      </c>
      <c r="R24" s="3">
        <f t="shared" si="17"/>
        <v>0</v>
      </c>
    </row>
    <row r="25" spans="1:18" s="17" customFormat="1" ht="51" x14ac:dyDescent="0.25">
      <c r="A25" s="139" t="s">
        <v>9</v>
      </c>
      <c r="B25" s="76" t="s">
        <v>96</v>
      </c>
      <c r="C25" s="76" t="s">
        <v>16</v>
      </c>
      <c r="D25" s="76" t="s">
        <v>97</v>
      </c>
      <c r="E25" s="77" t="s">
        <v>175</v>
      </c>
      <c r="F25" s="46" t="s">
        <v>23</v>
      </c>
      <c r="G25" s="80"/>
      <c r="H25" s="59">
        <f>H26</f>
        <v>243468.2</v>
      </c>
      <c r="I25" s="59">
        <f t="shared" si="21"/>
        <v>0</v>
      </c>
      <c r="J25" s="59">
        <f t="shared" si="21"/>
        <v>0</v>
      </c>
      <c r="K25" s="59">
        <f t="shared" si="21"/>
        <v>0</v>
      </c>
      <c r="L25" s="240">
        <f t="shared" si="21"/>
        <v>0</v>
      </c>
      <c r="M25" s="3">
        <f t="shared" si="12"/>
        <v>0</v>
      </c>
      <c r="N25" s="3" t="s">
        <v>683</v>
      </c>
      <c r="O25" s="3">
        <f t="shared" si="14"/>
        <v>0</v>
      </c>
      <c r="P25" s="3" t="s">
        <v>683</v>
      </c>
      <c r="Q25" s="3">
        <f t="shared" si="16"/>
        <v>-243468.2</v>
      </c>
      <c r="R25" s="3">
        <f t="shared" si="17"/>
        <v>0</v>
      </c>
    </row>
    <row r="26" spans="1:18" s="17" customFormat="1" ht="25.5" x14ac:dyDescent="0.25">
      <c r="A26" s="139" t="s">
        <v>10</v>
      </c>
      <c r="B26" s="76" t="s">
        <v>96</v>
      </c>
      <c r="C26" s="76" t="s">
        <v>16</v>
      </c>
      <c r="D26" s="76" t="s">
        <v>97</v>
      </c>
      <c r="E26" s="77" t="s">
        <v>175</v>
      </c>
      <c r="F26" s="46" t="s">
        <v>39</v>
      </c>
      <c r="G26" s="80"/>
      <c r="H26" s="59">
        <f>H27</f>
        <v>243468.2</v>
      </c>
      <c r="I26" s="59">
        <f t="shared" si="21"/>
        <v>0</v>
      </c>
      <c r="J26" s="59">
        <f t="shared" si="21"/>
        <v>0</v>
      </c>
      <c r="K26" s="59">
        <f t="shared" si="21"/>
        <v>0</v>
      </c>
      <c r="L26" s="240">
        <f t="shared" si="21"/>
        <v>0</v>
      </c>
      <c r="M26" s="3">
        <f t="shared" si="12"/>
        <v>0</v>
      </c>
      <c r="N26" s="3" t="s">
        <v>683</v>
      </c>
      <c r="O26" s="3">
        <f t="shared" si="14"/>
        <v>0</v>
      </c>
      <c r="P26" s="3" t="s">
        <v>683</v>
      </c>
      <c r="Q26" s="3">
        <f t="shared" si="16"/>
        <v>-243468.2</v>
      </c>
      <c r="R26" s="3">
        <f t="shared" si="17"/>
        <v>0</v>
      </c>
    </row>
    <row r="27" spans="1:18" s="17" customFormat="1" ht="25.5" x14ac:dyDescent="0.25">
      <c r="A27" s="139" t="s">
        <v>33</v>
      </c>
      <c r="B27" s="76">
        <v>901</v>
      </c>
      <c r="C27" s="76" t="s">
        <v>16</v>
      </c>
      <c r="D27" s="76" t="s">
        <v>97</v>
      </c>
      <c r="E27" s="77" t="s">
        <v>175</v>
      </c>
      <c r="F27" s="46" t="s">
        <v>28</v>
      </c>
      <c r="G27" s="80"/>
      <c r="H27" s="78">
        <v>243468.2</v>
      </c>
      <c r="I27" s="79"/>
      <c r="J27" s="65"/>
      <c r="K27" s="65"/>
      <c r="L27" s="235"/>
      <c r="M27" s="3">
        <f t="shared" si="12"/>
        <v>0</v>
      </c>
      <c r="N27" s="3" t="s">
        <v>683</v>
      </c>
      <c r="O27" s="3">
        <f t="shared" si="14"/>
        <v>0</v>
      </c>
      <c r="P27" s="3" t="s">
        <v>683</v>
      </c>
      <c r="Q27" s="3">
        <f t="shared" si="16"/>
        <v>-243468.2</v>
      </c>
      <c r="R27" s="3">
        <f t="shared" si="17"/>
        <v>0</v>
      </c>
    </row>
    <row r="28" spans="1:18" s="20" customFormat="1" ht="51" x14ac:dyDescent="0.2">
      <c r="A28" s="182" t="s">
        <v>328</v>
      </c>
      <c r="B28" s="81" t="s">
        <v>96</v>
      </c>
      <c r="C28" s="81" t="s">
        <v>16</v>
      </c>
      <c r="D28" s="81" t="s">
        <v>98</v>
      </c>
      <c r="E28" s="81" t="s">
        <v>18</v>
      </c>
      <c r="F28" s="81" t="s">
        <v>19</v>
      </c>
      <c r="G28" s="82"/>
      <c r="H28" s="83">
        <f>H29+H36+H40+H44+H48+H57+H72+H75+H80+H84+H93+H102+H107+H112+H117+H122+H131+H141+H146</f>
        <v>53672432.43</v>
      </c>
      <c r="I28" s="83">
        <f>I29+I36+I40+I44+I48+I57+I72+I75+I80+I84+I93+I102+I107+I112+I117+I122+I131+I141+I146</f>
        <v>62047690.850000001</v>
      </c>
      <c r="J28" s="83">
        <f>J29+J36+J40+J44+J48+J57+J72+J75+J80+J84+J93+J102+J107+J112+J117+J122+J131+J141+J146</f>
        <v>62506190.850000001</v>
      </c>
      <c r="K28" s="83">
        <f>K29+K36+K40+K44+K48+K57+K72+K75+K80+K84+K93+K102+K107+K112+K117+K122+K131+K141+K146</f>
        <v>62506190.850000001</v>
      </c>
      <c r="L28" s="241">
        <f>L29+L36+L40+L44+L48+L57+L72+L75+L80+L84+L93+L102+L107+L112+L117+L122+L131+L141+L146</f>
        <v>61274060.960000008</v>
      </c>
      <c r="M28" s="63">
        <f t="shared" si="12"/>
        <v>458500</v>
      </c>
      <c r="N28" s="63">
        <f t="shared" si="13"/>
        <v>100.73894772507879</v>
      </c>
      <c r="O28" s="63">
        <f t="shared" si="14"/>
        <v>-1232129.8899999931</v>
      </c>
      <c r="P28" s="63">
        <f t="shared" si="15"/>
        <v>98.028787431701275</v>
      </c>
      <c r="Q28" s="63">
        <f t="shared" si="16"/>
        <v>7601628.5300000086</v>
      </c>
      <c r="R28" s="63">
        <f t="shared" si="17"/>
        <v>114.16300358645775</v>
      </c>
    </row>
    <row r="29" spans="1:18" s="20" customFormat="1" ht="63.75" x14ac:dyDescent="0.2">
      <c r="A29" s="177" t="s">
        <v>329</v>
      </c>
      <c r="B29" s="84" t="s">
        <v>96</v>
      </c>
      <c r="C29" s="84" t="s">
        <v>16</v>
      </c>
      <c r="D29" s="84" t="s">
        <v>98</v>
      </c>
      <c r="E29" s="84" t="s">
        <v>330</v>
      </c>
      <c r="F29" s="84" t="s">
        <v>19</v>
      </c>
      <c r="G29" s="61"/>
      <c r="H29" s="62">
        <f>H30+H33</f>
        <v>143220</v>
      </c>
      <c r="I29" s="62">
        <f>I30+I33</f>
        <v>60000</v>
      </c>
      <c r="J29" s="62">
        <f t="shared" ref="J29:L29" si="22">J30+J33</f>
        <v>60000</v>
      </c>
      <c r="K29" s="62">
        <f t="shared" si="22"/>
        <v>60000</v>
      </c>
      <c r="L29" s="234">
        <f t="shared" si="22"/>
        <v>60000</v>
      </c>
      <c r="M29" s="63">
        <f t="shared" si="12"/>
        <v>0</v>
      </c>
      <c r="N29" s="63">
        <f t="shared" si="13"/>
        <v>100</v>
      </c>
      <c r="O29" s="63">
        <f t="shared" si="14"/>
        <v>0</v>
      </c>
      <c r="P29" s="63">
        <f t="shared" si="15"/>
        <v>100</v>
      </c>
      <c r="Q29" s="63">
        <f t="shared" si="16"/>
        <v>-83220</v>
      </c>
      <c r="R29" s="63">
        <f t="shared" si="17"/>
        <v>41.893590280687057</v>
      </c>
    </row>
    <row r="30" spans="1:18" s="17" customFormat="1" ht="51" x14ac:dyDescent="0.2">
      <c r="A30" s="183" t="s">
        <v>9</v>
      </c>
      <c r="B30" s="64" t="s">
        <v>96</v>
      </c>
      <c r="C30" s="64" t="s">
        <v>16</v>
      </c>
      <c r="D30" s="64" t="s">
        <v>98</v>
      </c>
      <c r="E30" s="64" t="s">
        <v>330</v>
      </c>
      <c r="F30" s="64">
        <v>100</v>
      </c>
      <c r="G30" s="64"/>
      <c r="H30" s="65">
        <f>H31</f>
        <v>74870</v>
      </c>
      <c r="I30" s="65">
        <f>I31</f>
        <v>0</v>
      </c>
      <c r="J30" s="65">
        <f t="shared" ref="J30:J31" si="23">J31</f>
        <v>0</v>
      </c>
      <c r="K30" s="65">
        <f t="shared" ref="K30:L31" si="24">K31</f>
        <v>0</v>
      </c>
      <c r="L30" s="235">
        <f t="shared" si="24"/>
        <v>0</v>
      </c>
      <c r="M30" s="3">
        <f t="shared" si="12"/>
        <v>0</v>
      </c>
      <c r="N30" s="3" t="s">
        <v>683</v>
      </c>
      <c r="O30" s="3">
        <f t="shared" si="14"/>
        <v>0</v>
      </c>
      <c r="P30" s="3" t="s">
        <v>683</v>
      </c>
      <c r="Q30" s="3">
        <f t="shared" si="16"/>
        <v>-74870</v>
      </c>
      <c r="R30" s="3">
        <f t="shared" si="17"/>
        <v>0</v>
      </c>
    </row>
    <row r="31" spans="1:18" s="17" customFormat="1" ht="25.5" x14ac:dyDescent="0.2">
      <c r="A31" s="184" t="s">
        <v>10</v>
      </c>
      <c r="B31" s="64" t="s">
        <v>96</v>
      </c>
      <c r="C31" s="64" t="s">
        <v>16</v>
      </c>
      <c r="D31" s="64" t="s">
        <v>98</v>
      </c>
      <c r="E31" s="64" t="s">
        <v>330</v>
      </c>
      <c r="F31" s="64">
        <v>120</v>
      </c>
      <c r="G31" s="64"/>
      <c r="H31" s="65">
        <f>H32</f>
        <v>74870</v>
      </c>
      <c r="I31" s="65">
        <f>I32</f>
        <v>0</v>
      </c>
      <c r="J31" s="65">
        <f t="shared" si="23"/>
        <v>0</v>
      </c>
      <c r="K31" s="65">
        <f t="shared" si="24"/>
        <v>0</v>
      </c>
      <c r="L31" s="235">
        <f t="shared" si="24"/>
        <v>0</v>
      </c>
      <c r="M31" s="3">
        <f t="shared" si="12"/>
        <v>0</v>
      </c>
      <c r="N31" s="3" t="s">
        <v>683</v>
      </c>
      <c r="O31" s="3">
        <f t="shared" si="14"/>
        <v>0</v>
      </c>
      <c r="P31" s="3" t="s">
        <v>683</v>
      </c>
      <c r="Q31" s="3">
        <f t="shared" si="16"/>
        <v>-74870</v>
      </c>
      <c r="R31" s="3">
        <f t="shared" si="17"/>
        <v>0</v>
      </c>
    </row>
    <row r="32" spans="1:18" s="22" customFormat="1" ht="38.25" x14ac:dyDescent="0.2">
      <c r="A32" s="180" t="s">
        <v>639</v>
      </c>
      <c r="B32" s="66" t="s">
        <v>96</v>
      </c>
      <c r="C32" s="66" t="s">
        <v>16</v>
      </c>
      <c r="D32" s="66" t="s">
        <v>98</v>
      </c>
      <c r="E32" s="66" t="s">
        <v>330</v>
      </c>
      <c r="F32" s="66" t="s">
        <v>26</v>
      </c>
      <c r="G32" s="66"/>
      <c r="H32" s="85">
        <v>74870</v>
      </c>
      <c r="I32" s="68">
        <v>0</v>
      </c>
      <c r="J32" s="68">
        <v>0</v>
      </c>
      <c r="K32" s="68">
        <v>0</v>
      </c>
      <c r="L32" s="236">
        <v>0</v>
      </c>
      <c r="M32" s="69">
        <f t="shared" si="12"/>
        <v>0</v>
      </c>
      <c r="N32" s="3" t="s">
        <v>683</v>
      </c>
      <c r="O32" s="69">
        <f t="shared" si="14"/>
        <v>0</v>
      </c>
      <c r="P32" s="3" t="s">
        <v>683</v>
      </c>
      <c r="Q32" s="69">
        <f t="shared" si="16"/>
        <v>-74870</v>
      </c>
      <c r="R32" s="69">
        <f t="shared" si="17"/>
        <v>0</v>
      </c>
    </row>
    <row r="33" spans="1:18" s="17" customFormat="1" ht="25.5" x14ac:dyDescent="0.2">
      <c r="A33" s="179" t="s">
        <v>47</v>
      </c>
      <c r="B33" s="64" t="s">
        <v>96</v>
      </c>
      <c r="C33" s="64" t="s">
        <v>16</v>
      </c>
      <c r="D33" s="64" t="s">
        <v>98</v>
      </c>
      <c r="E33" s="64" t="s">
        <v>330</v>
      </c>
      <c r="F33" s="64">
        <v>200</v>
      </c>
      <c r="G33" s="64"/>
      <c r="H33" s="65">
        <f>H34</f>
        <v>68350</v>
      </c>
      <c r="I33" s="65">
        <f>I34</f>
        <v>60000</v>
      </c>
      <c r="J33" s="65">
        <f t="shared" ref="J33:J34" si="25">J34</f>
        <v>60000</v>
      </c>
      <c r="K33" s="65">
        <f t="shared" ref="K33:L34" si="26">K34</f>
        <v>60000</v>
      </c>
      <c r="L33" s="235">
        <f t="shared" si="26"/>
        <v>60000</v>
      </c>
      <c r="M33" s="3">
        <f t="shared" si="12"/>
        <v>0</v>
      </c>
      <c r="N33" s="3">
        <f t="shared" si="13"/>
        <v>100</v>
      </c>
      <c r="O33" s="3">
        <f t="shared" si="14"/>
        <v>0</v>
      </c>
      <c r="P33" s="3">
        <f t="shared" si="15"/>
        <v>100</v>
      </c>
      <c r="Q33" s="3">
        <f t="shared" si="16"/>
        <v>-8350</v>
      </c>
      <c r="R33" s="3">
        <f t="shared" si="17"/>
        <v>87.783467446964153</v>
      </c>
    </row>
    <row r="34" spans="1:18" s="17" customFormat="1" ht="25.5" x14ac:dyDescent="0.2">
      <c r="A34" s="185" t="s">
        <v>11</v>
      </c>
      <c r="B34" s="64" t="s">
        <v>96</v>
      </c>
      <c r="C34" s="64" t="s">
        <v>16</v>
      </c>
      <c r="D34" s="64" t="s">
        <v>98</v>
      </c>
      <c r="E34" s="64" t="s">
        <v>330</v>
      </c>
      <c r="F34" s="64">
        <v>240</v>
      </c>
      <c r="G34" s="64"/>
      <c r="H34" s="65">
        <f>H35</f>
        <v>68350</v>
      </c>
      <c r="I34" s="65">
        <v>60000</v>
      </c>
      <c r="J34" s="65">
        <f t="shared" si="25"/>
        <v>60000</v>
      </c>
      <c r="K34" s="65">
        <f t="shared" si="26"/>
        <v>60000</v>
      </c>
      <c r="L34" s="235">
        <f t="shared" si="26"/>
        <v>60000</v>
      </c>
      <c r="M34" s="3">
        <f t="shared" si="12"/>
        <v>0</v>
      </c>
      <c r="N34" s="3">
        <f t="shared" si="13"/>
        <v>100</v>
      </c>
      <c r="O34" s="3">
        <f t="shared" si="14"/>
        <v>0</v>
      </c>
      <c r="P34" s="3">
        <f t="shared" si="15"/>
        <v>100</v>
      </c>
      <c r="Q34" s="3">
        <f t="shared" si="16"/>
        <v>-8350</v>
      </c>
      <c r="R34" s="3">
        <f t="shared" si="17"/>
        <v>87.783467446964153</v>
      </c>
    </row>
    <row r="35" spans="1:18" s="22" customFormat="1" x14ac:dyDescent="0.2">
      <c r="A35" s="180" t="s">
        <v>331</v>
      </c>
      <c r="B35" s="66" t="s">
        <v>96</v>
      </c>
      <c r="C35" s="66" t="s">
        <v>16</v>
      </c>
      <c r="D35" s="66" t="s">
        <v>98</v>
      </c>
      <c r="E35" s="66" t="s">
        <v>330</v>
      </c>
      <c r="F35" s="66" t="s">
        <v>25</v>
      </c>
      <c r="G35" s="66"/>
      <c r="H35" s="85">
        <v>68350</v>
      </c>
      <c r="I35" s="68"/>
      <c r="J35" s="68">
        <v>60000</v>
      </c>
      <c r="K35" s="68">
        <v>60000</v>
      </c>
      <c r="L35" s="236">
        <v>60000</v>
      </c>
      <c r="M35" s="69">
        <f t="shared" si="12"/>
        <v>60000</v>
      </c>
      <c r="N35" s="69" t="s">
        <v>683</v>
      </c>
      <c r="O35" s="69">
        <f t="shared" si="14"/>
        <v>0</v>
      </c>
      <c r="P35" s="69">
        <f t="shared" si="15"/>
        <v>100</v>
      </c>
      <c r="Q35" s="69">
        <f t="shared" si="16"/>
        <v>-8350</v>
      </c>
      <c r="R35" s="69">
        <f t="shared" si="17"/>
        <v>87.783467446964153</v>
      </c>
    </row>
    <row r="36" spans="1:18" s="20" customFormat="1" ht="51" x14ac:dyDescent="0.2">
      <c r="A36" s="177" t="s">
        <v>332</v>
      </c>
      <c r="B36" s="61" t="s">
        <v>96</v>
      </c>
      <c r="C36" s="61" t="s">
        <v>16</v>
      </c>
      <c r="D36" s="61" t="s">
        <v>98</v>
      </c>
      <c r="E36" s="61" t="s">
        <v>99</v>
      </c>
      <c r="F36" s="61" t="s">
        <v>19</v>
      </c>
      <c r="G36" s="61"/>
      <c r="H36" s="62">
        <f t="shared" ref="H36:I38" si="27">H37</f>
        <v>3470.8</v>
      </c>
      <c r="I36" s="62">
        <f t="shared" si="27"/>
        <v>4500</v>
      </c>
      <c r="J36" s="62">
        <f t="shared" ref="J36:J38" si="28">J37</f>
        <v>4500</v>
      </c>
      <c r="K36" s="62">
        <f t="shared" ref="K36:L38" si="29">K37</f>
        <v>4500</v>
      </c>
      <c r="L36" s="234">
        <f t="shared" si="29"/>
        <v>0</v>
      </c>
      <c r="M36" s="63">
        <f t="shared" si="12"/>
        <v>0</v>
      </c>
      <c r="N36" s="63">
        <f t="shared" si="13"/>
        <v>100</v>
      </c>
      <c r="O36" s="63">
        <f t="shared" si="14"/>
        <v>-4500</v>
      </c>
      <c r="P36" s="63">
        <f t="shared" si="15"/>
        <v>0</v>
      </c>
      <c r="Q36" s="63">
        <f t="shared" si="16"/>
        <v>-3470.8</v>
      </c>
      <c r="R36" s="63">
        <f t="shared" si="17"/>
        <v>0</v>
      </c>
    </row>
    <row r="37" spans="1:18" s="17" customFormat="1" ht="25.5" x14ac:dyDescent="0.2">
      <c r="A37" s="184" t="s">
        <v>47</v>
      </c>
      <c r="B37" s="64" t="s">
        <v>96</v>
      </c>
      <c r="C37" s="64" t="s">
        <v>16</v>
      </c>
      <c r="D37" s="64" t="s">
        <v>98</v>
      </c>
      <c r="E37" s="64" t="s">
        <v>99</v>
      </c>
      <c r="F37" s="64">
        <v>200</v>
      </c>
      <c r="G37" s="64"/>
      <c r="H37" s="65">
        <f t="shared" si="27"/>
        <v>3470.8</v>
      </c>
      <c r="I37" s="65">
        <f t="shared" si="27"/>
        <v>4500</v>
      </c>
      <c r="J37" s="65">
        <f t="shared" si="28"/>
        <v>4500</v>
      </c>
      <c r="K37" s="65">
        <f t="shared" si="29"/>
        <v>4500</v>
      </c>
      <c r="L37" s="235">
        <f t="shared" si="29"/>
        <v>0</v>
      </c>
      <c r="M37" s="3">
        <f t="shared" si="12"/>
        <v>0</v>
      </c>
      <c r="N37" s="3">
        <f t="shared" si="13"/>
        <v>100</v>
      </c>
      <c r="O37" s="3">
        <f t="shared" si="14"/>
        <v>-4500</v>
      </c>
      <c r="P37" s="3">
        <f t="shared" si="15"/>
        <v>0</v>
      </c>
      <c r="Q37" s="3">
        <f t="shared" si="16"/>
        <v>-3470.8</v>
      </c>
      <c r="R37" s="3">
        <f t="shared" si="17"/>
        <v>0</v>
      </c>
    </row>
    <row r="38" spans="1:18" s="17" customFormat="1" ht="25.5" x14ac:dyDescent="0.2">
      <c r="A38" s="185" t="s">
        <v>11</v>
      </c>
      <c r="B38" s="64" t="s">
        <v>96</v>
      </c>
      <c r="C38" s="64" t="s">
        <v>16</v>
      </c>
      <c r="D38" s="64" t="s">
        <v>98</v>
      </c>
      <c r="E38" s="64" t="s">
        <v>99</v>
      </c>
      <c r="F38" s="64">
        <v>240</v>
      </c>
      <c r="G38" s="64"/>
      <c r="H38" s="65">
        <f t="shared" si="27"/>
        <v>3470.8</v>
      </c>
      <c r="I38" s="65">
        <v>4500</v>
      </c>
      <c r="J38" s="65">
        <f t="shared" si="28"/>
        <v>4500</v>
      </c>
      <c r="K38" s="65">
        <f t="shared" si="29"/>
        <v>4500</v>
      </c>
      <c r="L38" s="235">
        <f t="shared" si="29"/>
        <v>0</v>
      </c>
      <c r="M38" s="3">
        <f t="shared" si="12"/>
        <v>0</v>
      </c>
      <c r="N38" s="3">
        <f t="shared" si="13"/>
        <v>100</v>
      </c>
      <c r="O38" s="3">
        <f t="shared" si="14"/>
        <v>-4500</v>
      </c>
      <c r="P38" s="3">
        <f t="shared" si="15"/>
        <v>0</v>
      </c>
      <c r="Q38" s="3">
        <f t="shared" si="16"/>
        <v>-3470.8</v>
      </c>
      <c r="R38" s="3">
        <f t="shared" si="17"/>
        <v>0</v>
      </c>
    </row>
    <row r="39" spans="1:18" s="22" customFormat="1" ht="25.5" x14ac:dyDescent="0.2">
      <c r="A39" s="180" t="s">
        <v>333</v>
      </c>
      <c r="B39" s="66" t="s">
        <v>96</v>
      </c>
      <c r="C39" s="66" t="s">
        <v>16</v>
      </c>
      <c r="D39" s="66" t="s">
        <v>98</v>
      </c>
      <c r="E39" s="66" t="s">
        <v>99</v>
      </c>
      <c r="F39" s="66" t="s">
        <v>27</v>
      </c>
      <c r="G39" s="66"/>
      <c r="H39" s="85">
        <v>3470.8</v>
      </c>
      <c r="I39" s="68"/>
      <c r="J39" s="68">
        <v>4500</v>
      </c>
      <c r="K39" s="68">
        <v>4500</v>
      </c>
      <c r="L39" s="236">
        <v>0</v>
      </c>
      <c r="M39" s="69">
        <f t="shared" si="12"/>
        <v>4500</v>
      </c>
      <c r="N39" s="69" t="s">
        <v>683</v>
      </c>
      <c r="O39" s="69">
        <f t="shared" si="14"/>
        <v>-4500</v>
      </c>
      <c r="P39" s="69">
        <f t="shared" si="15"/>
        <v>0</v>
      </c>
      <c r="Q39" s="69">
        <f t="shared" si="16"/>
        <v>-3470.8</v>
      </c>
      <c r="R39" s="69">
        <f t="shared" si="17"/>
        <v>0</v>
      </c>
    </row>
    <row r="40" spans="1:18" s="17" customFormat="1" ht="51" x14ac:dyDescent="0.2">
      <c r="A40" s="185" t="s">
        <v>334</v>
      </c>
      <c r="B40" s="64" t="s">
        <v>96</v>
      </c>
      <c r="C40" s="64" t="s">
        <v>16</v>
      </c>
      <c r="D40" s="64" t="s">
        <v>98</v>
      </c>
      <c r="E40" s="64" t="s">
        <v>46</v>
      </c>
      <c r="F40" s="64" t="s">
        <v>19</v>
      </c>
      <c r="G40" s="64"/>
      <c r="H40" s="65">
        <f t="shared" ref="H40:I42" si="30">H41</f>
        <v>791702.94</v>
      </c>
      <c r="I40" s="65">
        <f t="shared" si="30"/>
        <v>901211</v>
      </c>
      <c r="J40" s="65">
        <f t="shared" ref="J40:J42" si="31">J41</f>
        <v>901211</v>
      </c>
      <c r="K40" s="65">
        <f t="shared" ref="K40:L42" si="32">K41</f>
        <v>901211</v>
      </c>
      <c r="L40" s="235">
        <f t="shared" si="32"/>
        <v>864225.6</v>
      </c>
      <c r="M40" s="3">
        <f t="shared" si="12"/>
        <v>0</v>
      </c>
      <c r="N40" s="3">
        <f t="shared" si="13"/>
        <v>100</v>
      </c>
      <c r="O40" s="3">
        <f t="shared" si="14"/>
        <v>-36985.400000000023</v>
      </c>
      <c r="P40" s="3">
        <f t="shared" si="15"/>
        <v>95.896033226403134</v>
      </c>
      <c r="Q40" s="3">
        <f t="shared" si="16"/>
        <v>72522.660000000033</v>
      </c>
      <c r="R40" s="3">
        <f t="shared" si="17"/>
        <v>109.16033733561731</v>
      </c>
    </row>
    <row r="41" spans="1:18" s="17" customFormat="1" ht="25.5" x14ac:dyDescent="0.2">
      <c r="A41" s="184" t="s">
        <v>47</v>
      </c>
      <c r="B41" s="64" t="s">
        <v>96</v>
      </c>
      <c r="C41" s="64" t="s">
        <v>16</v>
      </c>
      <c r="D41" s="64" t="s">
        <v>98</v>
      </c>
      <c r="E41" s="64" t="s">
        <v>46</v>
      </c>
      <c r="F41" s="64">
        <v>200</v>
      </c>
      <c r="G41" s="64"/>
      <c r="H41" s="65">
        <f t="shared" si="30"/>
        <v>791702.94</v>
      </c>
      <c r="I41" s="65">
        <f t="shared" si="30"/>
        <v>901211</v>
      </c>
      <c r="J41" s="65">
        <f t="shared" si="31"/>
        <v>901211</v>
      </c>
      <c r="K41" s="65">
        <f t="shared" si="32"/>
        <v>901211</v>
      </c>
      <c r="L41" s="235">
        <f t="shared" si="32"/>
        <v>864225.6</v>
      </c>
      <c r="M41" s="3">
        <f t="shared" si="12"/>
        <v>0</v>
      </c>
      <c r="N41" s="3">
        <f t="shared" si="13"/>
        <v>100</v>
      </c>
      <c r="O41" s="3">
        <f t="shared" si="14"/>
        <v>-36985.400000000023</v>
      </c>
      <c r="P41" s="3">
        <f t="shared" si="15"/>
        <v>95.896033226403134</v>
      </c>
      <c r="Q41" s="3">
        <f t="shared" si="16"/>
        <v>72522.660000000033</v>
      </c>
      <c r="R41" s="3">
        <f t="shared" si="17"/>
        <v>109.16033733561731</v>
      </c>
    </row>
    <row r="42" spans="1:18" s="17" customFormat="1" ht="25.5" x14ac:dyDescent="0.2">
      <c r="A42" s="185" t="s">
        <v>11</v>
      </c>
      <c r="B42" s="64" t="s">
        <v>96</v>
      </c>
      <c r="C42" s="64" t="s">
        <v>16</v>
      </c>
      <c r="D42" s="64" t="s">
        <v>98</v>
      </c>
      <c r="E42" s="64" t="s">
        <v>46</v>
      </c>
      <c r="F42" s="64">
        <v>240</v>
      </c>
      <c r="G42" s="64"/>
      <c r="H42" s="65">
        <f t="shared" si="30"/>
        <v>791702.94</v>
      </c>
      <c r="I42" s="65">
        <v>901211</v>
      </c>
      <c r="J42" s="65">
        <f t="shared" si="31"/>
        <v>901211</v>
      </c>
      <c r="K42" s="65">
        <f t="shared" si="32"/>
        <v>901211</v>
      </c>
      <c r="L42" s="235">
        <f t="shared" si="32"/>
        <v>864225.6</v>
      </c>
      <c r="M42" s="3">
        <f t="shared" si="12"/>
        <v>0</v>
      </c>
      <c r="N42" s="3">
        <f t="shared" si="13"/>
        <v>100</v>
      </c>
      <c r="O42" s="3">
        <f t="shared" si="14"/>
        <v>-36985.400000000023</v>
      </c>
      <c r="P42" s="3">
        <f t="shared" si="15"/>
        <v>95.896033226403134</v>
      </c>
      <c r="Q42" s="3">
        <f t="shared" si="16"/>
        <v>72522.660000000033</v>
      </c>
      <c r="R42" s="3">
        <f t="shared" si="17"/>
        <v>109.16033733561731</v>
      </c>
    </row>
    <row r="43" spans="1:18" s="22" customFormat="1" ht="25.5" x14ac:dyDescent="0.2">
      <c r="A43" s="180" t="s">
        <v>333</v>
      </c>
      <c r="B43" s="66" t="s">
        <v>96</v>
      </c>
      <c r="C43" s="66" t="s">
        <v>16</v>
      </c>
      <c r="D43" s="66" t="s">
        <v>98</v>
      </c>
      <c r="E43" s="66" t="s">
        <v>46</v>
      </c>
      <c r="F43" s="66" t="s">
        <v>27</v>
      </c>
      <c r="G43" s="66"/>
      <c r="H43" s="85">
        <v>791702.94</v>
      </c>
      <c r="I43" s="68"/>
      <c r="J43" s="68">
        <v>901211</v>
      </c>
      <c r="K43" s="68">
        <v>901211</v>
      </c>
      <c r="L43" s="236">
        <v>864225.6</v>
      </c>
      <c r="M43" s="69">
        <f t="shared" si="12"/>
        <v>901211</v>
      </c>
      <c r="N43" s="69" t="s">
        <v>683</v>
      </c>
      <c r="O43" s="69">
        <f t="shared" si="14"/>
        <v>-36985.400000000023</v>
      </c>
      <c r="P43" s="69">
        <f t="shared" si="15"/>
        <v>95.896033226403134</v>
      </c>
      <c r="Q43" s="69">
        <f t="shared" si="16"/>
        <v>72522.660000000033</v>
      </c>
      <c r="R43" s="69">
        <f t="shared" si="17"/>
        <v>109.16033733561731</v>
      </c>
    </row>
    <row r="44" spans="1:18" s="17" customFormat="1" ht="51" x14ac:dyDescent="0.2">
      <c r="A44" s="185" t="s">
        <v>335</v>
      </c>
      <c r="B44" s="64" t="s">
        <v>96</v>
      </c>
      <c r="C44" s="64" t="s">
        <v>16</v>
      </c>
      <c r="D44" s="64" t="s">
        <v>98</v>
      </c>
      <c r="E44" s="64" t="s">
        <v>100</v>
      </c>
      <c r="F44" s="64" t="s">
        <v>19</v>
      </c>
      <c r="G44" s="64"/>
      <c r="H44" s="65">
        <f t="shared" ref="H44:I46" si="33">H45</f>
        <v>93080</v>
      </c>
      <c r="I44" s="65">
        <f t="shared" si="33"/>
        <v>126289</v>
      </c>
      <c r="J44" s="86">
        <f t="shared" ref="J44:J46" si="34">J45</f>
        <v>126289</v>
      </c>
      <c r="K44" s="65">
        <f t="shared" ref="K44:L46" si="35">K45</f>
        <v>126289</v>
      </c>
      <c r="L44" s="235">
        <f t="shared" si="35"/>
        <v>126288.6</v>
      </c>
      <c r="M44" s="3">
        <f t="shared" si="12"/>
        <v>0</v>
      </c>
      <c r="N44" s="3">
        <f t="shared" si="13"/>
        <v>100</v>
      </c>
      <c r="O44" s="3">
        <f t="shared" si="14"/>
        <v>-0.39999999999417923</v>
      </c>
      <c r="P44" s="3">
        <f t="shared" si="15"/>
        <v>99.999683266159366</v>
      </c>
      <c r="Q44" s="3">
        <f t="shared" si="16"/>
        <v>33208.600000000006</v>
      </c>
      <c r="R44" s="3">
        <f t="shared" si="17"/>
        <v>135.67748173614095</v>
      </c>
    </row>
    <row r="45" spans="1:18" s="17" customFormat="1" ht="25.5" x14ac:dyDescent="0.2">
      <c r="A45" s="184" t="s">
        <v>47</v>
      </c>
      <c r="B45" s="64" t="s">
        <v>96</v>
      </c>
      <c r="C45" s="64" t="s">
        <v>16</v>
      </c>
      <c r="D45" s="64" t="s">
        <v>98</v>
      </c>
      <c r="E45" s="64" t="s">
        <v>100</v>
      </c>
      <c r="F45" s="64">
        <v>200</v>
      </c>
      <c r="G45" s="64"/>
      <c r="H45" s="65">
        <f t="shared" si="33"/>
        <v>93080</v>
      </c>
      <c r="I45" s="65">
        <f t="shared" si="33"/>
        <v>126289</v>
      </c>
      <c r="J45" s="86">
        <f t="shared" si="34"/>
        <v>126289</v>
      </c>
      <c r="K45" s="65">
        <f t="shared" si="35"/>
        <v>126289</v>
      </c>
      <c r="L45" s="235">
        <f t="shared" si="35"/>
        <v>126288.6</v>
      </c>
      <c r="M45" s="3">
        <f t="shared" si="12"/>
        <v>0</v>
      </c>
      <c r="N45" s="3">
        <f t="shared" si="13"/>
        <v>100</v>
      </c>
      <c r="O45" s="3">
        <f t="shared" si="14"/>
        <v>-0.39999999999417923</v>
      </c>
      <c r="P45" s="3">
        <f t="shared" si="15"/>
        <v>99.999683266159366</v>
      </c>
      <c r="Q45" s="3">
        <f t="shared" si="16"/>
        <v>33208.600000000006</v>
      </c>
      <c r="R45" s="3">
        <f t="shared" si="17"/>
        <v>135.67748173614095</v>
      </c>
    </row>
    <row r="46" spans="1:18" s="17" customFormat="1" ht="25.5" x14ac:dyDescent="0.2">
      <c r="A46" s="185" t="s">
        <v>11</v>
      </c>
      <c r="B46" s="64" t="s">
        <v>96</v>
      </c>
      <c r="C46" s="64" t="s">
        <v>16</v>
      </c>
      <c r="D46" s="64" t="s">
        <v>98</v>
      </c>
      <c r="E46" s="64" t="s">
        <v>100</v>
      </c>
      <c r="F46" s="64">
        <v>240</v>
      </c>
      <c r="G46" s="64"/>
      <c r="H46" s="65">
        <f t="shared" si="33"/>
        <v>93080</v>
      </c>
      <c r="I46" s="65">
        <v>126289</v>
      </c>
      <c r="J46" s="86">
        <f t="shared" si="34"/>
        <v>126289</v>
      </c>
      <c r="K46" s="65">
        <f t="shared" si="35"/>
        <v>126289</v>
      </c>
      <c r="L46" s="235">
        <f t="shared" si="35"/>
        <v>126288.6</v>
      </c>
      <c r="M46" s="3">
        <f t="shared" si="12"/>
        <v>0</v>
      </c>
      <c r="N46" s="3">
        <f t="shared" si="13"/>
        <v>100</v>
      </c>
      <c r="O46" s="3">
        <f t="shared" si="14"/>
        <v>-0.39999999999417923</v>
      </c>
      <c r="P46" s="3">
        <f t="shared" si="15"/>
        <v>99.999683266159366</v>
      </c>
      <c r="Q46" s="3">
        <f t="shared" si="16"/>
        <v>33208.600000000006</v>
      </c>
      <c r="R46" s="3">
        <f t="shared" si="17"/>
        <v>135.67748173614095</v>
      </c>
    </row>
    <row r="47" spans="1:18" s="22" customFormat="1" ht="25.5" x14ac:dyDescent="0.2">
      <c r="A47" s="180" t="s">
        <v>333</v>
      </c>
      <c r="B47" s="66" t="s">
        <v>96</v>
      </c>
      <c r="C47" s="66" t="s">
        <v>16</v>
      </c>
      <c r="D47" s="66" t="s">
        <v>98</v>
      </c>
      <c r="E47" s="66" t="s">
        <v>100</v>
      </c>
      <c r="F47" s="66" t="s">
        <v>27</v>
      </c>
      <c r="G47" s="66"/>
      <c r="H47" s="85">
        <v>93080</v>
      </c>
      <c r="I47" s="68"/>
      <c r="J47" s="87">
        <v>126289</v>
      </c>
      <c r="K47" s="68">
        <v>126289</v>
      </c>
      <c r="L47" s="236">
        <v>126288.6</v>
      </c>
      <c r="M47" s="69">
        <f t="shared" si="12"/>
        <v>126289</v>
      </c>
      <c r="N47" s="69" t="s">
        <v>683</v>
      </c>
      <c r="O47" s="69">
        <f t="shared" si="14"/>
        <v>-0.39999999999417923</v>
      </c>
      <c r="P47" s="69">
        <f t="shared" si="15"/>
        <v>99.999683266159366</v>
      </c>
      <c r="Q47" s="69">
        <f t="shared" si="16"/>
        <v>33208.600000000006</v>
      </c>
      <c r="R47" s="69">
        <f t="shared" si="17"/>
        <v>135.67748173614095</v>
      </c>
    </row>
    <row r="48" spans="1:18" s="20" customFormat="1" ht="89.25" x14ac:dyDescent="0.2">
      <c r="A48" s="177" t="s">
        <v>336</v>
      </c>
      <c r="B48" s="61" t="s">
        <v>96</v>
      </c>
      <c r="C48" s="61" t="s">
        <v>16</v>
      </c>
      <c r="D48" s="61" t="s">
        <v>98</v>
      </c>
      <c r="E48" s="61" t="s">
        <v>101</v>
      </c>
      <c r="F48" s="61" t="s">
        <v>19</v>
      </c>
      <c r="G48" s="61"/>
      <c r="H48" s="62">
        <f>H49+H53</f>
        <v>788094.84</v>
      </c>
      <c r="I48" s="62">
        <f>I49+I53</f>
        <v>616816</v>
      </c>
      <c r="J48" s="88">
        <f t="shared" ref="J48:L48" si="36">J49+J53</f>
        <v>616816</v>
      </c>
      <c r="K48" s="62">
        <f t="shared" si="36"/>
        <v>616816</v>
      </c>
      <c r="L48" s="234">
        <f t="shared" si="36"/>
        <v>616816</v>
      </c>
      <c r="M48" s="63">
        <f t="shared" si="12"/>
        <v>0</v>
      </c>
      <c r="N48" s="63">
        <f t="shared" si="13"/>
        <v>100</v>
      </c>
      <c r="O48" s="63">
        <f t="shared" si="14"/>
        <v>0</v>
      </c>
      <c r="P48" s="63">
        <f t="shared" si="15"/>
        <v>100</v>
      </c>
      <c r="Q48" s="63">
        <f t="shared" si="16"/>
        <v>-171278.83999999997</v>
      </c>
      <c r="R48" s="63">
        <f t="shared" si="17"/>
        <v>78.266722314791465</v>
      </c>
    </row>
    <row r="49" spans="1:18" s="17" customFormat="1" ht="51" x14ac:dyDescent="0.2">
      <c r="A49" s="183" t="s">
        <v>9</v>
      </c>
      <c r="B49" s="64" t="s">
        <v>96</v>
      </c>
      <c r="C49" s="64" t="s">
        <v>16</v>
      </c>
      <c r="D49" s="64" t="s">
        <v>98</v>
      </c>
      <c r="E49" s="64" t="s">
        <v>101</v>
      </c>
      <c r="F49" s="64">
        <v>100</v>
      </c>
      <c r="G49" s="64"/>
      <c r="H49" s="65">
        <f>H50</f>
        <v>747712.21</v>
      </c>
      <c r="I49" s="65">
        <f>I50</f>
        <v>591630</v>
      </c>
      <c r="J49" s="86">
        <f t="shared" ref="J49:L49" si="37">J50</f>
        <v>565530</v>
      </c>
      <c r="K49" s="65">
        <f t="shared" si="37"/>
        <v>565530</v>
      </c>
      <c r="L49" s="235">
        <f t="shared" si="37"/>
        <v>565530</v>
      </c>
      <c r="M49" s="3">
        <f t="shared" si="12"/>
        <v>-26100</v>
      </c>
      <c r="N49" s="3">
        <f t="shared" si="13"/>
        <v>95.588459003093149</v>
      </c>
      <c r="O49" s="3">
        <f t="shared" si="14"/>
        <v>0</v>
      </c>
      <c r="P49" s="3">
        <f t="shared" si="15"/>
        <v>100</v>
      </c>
      <c r="Q49" s="3">
        <f t="shared" si="16"/>
        <v>-182182.20999999996</v>
      </c>
      <c r="R49" s="3">
        <f t="shared" si="17"/>
        <v>75.6347151265592</v>
      </c>
    </row>
    <row r="50" spans="1:18" s="17" customFormat="1" ht="25.5" x14ac:dyDescent="0.2">
      <c r="A50" s="184" t="s">
        <v>10</v>
      </c>
      <c r="B50" s="64" t="s">
        <v>96</v>
      </c>
      <c r="C50" s="64" t="s">
        <v>16</v>
      </c>
      <c r="D50" s="64" t="s">
        <v>98</v>
      </c>
      <c r="E50" s="64" t="s">
        <v>101</v>
      </c>
      <c r="F50" s="64">
        <v>120</v>
      </c>
      <c r="G50" s="64"/>
      <c r="H50" s="65">
        <f>H51+H52</f>
        <v>747712.21</v>
      </c>
      <c r="I50" s="65">
        <v>591630</v>
      </c>
      <c r="J50" s="86">
        <f t="shared" ref="J50:L50" si="38">J51+J52</f>
        <v>565530</v>
      </c>
      <c r="K50" s="65">
        <f t="shared" si="38"/>
        <v>565530</v>
      </c>
      <c r="L50" s="235">
        <f t="shared" si="38"/>
        <v>565530</v>
      </c>
      <c r="M50" s="3">
        <f t="shared" si="12"/>
        <v>-26100</v>
      </c>
      <c r="N50" s="3">
        <f t="shared" si="13"/>
        <v>95.588459003093149</v>
      </c>
      <c r="O50" s="3">
        <f t="shared" si="14"/>
        <v>0</v>
      </c>
      <c r="P50" s="3">
        <f t="shared" si="15"/>
        <v>100</v>
      </c>
      <c r="Q50" s="3">
        <f t="shared" si="16"/>
        <v>-182182.20999999996</v>
      </c>
      <c r="R50" s="3">
        <f t="shared" si="17"/>
        <v>75.6347151265592</v>
      </c>
    </row>
    <row r="51" spans="1:18" s="22" customFormat="1" ht="25.5" x14ac:dyDescent="0.2">
      <c r="A51" s="180" t="s">
        <v>327</v>
      </c>
      <c r="B51" s="66" t="s">
        <v>96</v>
      </c>
      <c r="C51" s="66" t="s">
        <v>16</v>
      </c>
      <c r="D51" s="66" t="s">
        <v>98</v>
      </c>
      <c r="E51" s="66" t="s">
        <v>101</v>
      </c>
      <c r="F51" s="66" t="s">
        <v>28</v>
      </c>
      <c r="G51" s="66"/>
      <c r="H51" s="85">
        <v>575934.5</v>
      </c>
      <c r="I51" s="68"/>
      <c r="J51" s="87">
        <v>441880.5</v>
      </c>
      <c r="K51" s="68">
        <v>441880.5</v>
      </c>
      <c r="L51" s="236">
        <v>441880.5</v>
      </c>
      <c r="M51" s="69">
        <f t="shared" si="12"/>
        <v>441880.5</v>
      </c>
      <c r="N51" s="69" t="s">
        <v>683</v>
      </c>
      <c r="O51" s="69">
        <f t="shared" si="14"/>
        <v>0</v>
      </c>
      <c r="P51" s="69">
        <f t="shared" si="15"/>
        <v>100</v>
      </c>
      <c r="Q51" s="69">
        <f t="shared" si="16"/>
        <v>-134054</v>
      </c>
      <c r="R51" s="69">
        <f t="shared" si="17"/>
        <v>76.724089284458557</v>
      </c>
    </row>
    <row r="52" spans="1:18" s="15" customFormat="1" ht="38.25" x14ac:dyDescent="0.2">
      <c r="A52" s="180" t="s">
        <v>643</v>
      </c>
      <c r="B52" s="66" t="s">
        <v>96</v>
      </c>
      <c r="C52" s="66" t="s">
        <v>16</v>
      </c>
      <c r="D52" s="66" t="s">
        <v>98</v>
      </c>
      <c r="E52" s="66" t="s">
        <v>101</v>
      </c>
      <c r="F52" s="66" t="s">
        <v>29</v>
      </c>
      <c r="G52" s="66"/>
      <c r="H52" s="85">
        <v>171777.71</v>
      </c>
      <c r="I52" s="68"/>
      <c r="J52" s="87">
        <v>123649.5</v>
      </c>
      <c r="K52" s="68">
        <v>123649.5</v>
      </c>
      <c r="L52" s="236">
        <v>123649.5</v>
      </c>
      <c r="M52" s="69">
        <f t="shared" si="12"/>
        <v>123649.5</v>
      </c>
      <c r="N52" s="69" t="s">
        <v>683</v>
      </c>
      <c r="O52" s="69">
        <f t="shared" si="14"/>
        <v>0</v>
      </c>
      <c r="P52" s="69">
        <f t="shared" si="15"/>
        <v>100</v>
      </c>
      <c r="Q52" s="69">
        <f t="shared" si="16"/>
        <v>-48128.209999999992</v>
      </c>
      <c r="R52" s="69">
        <f t="shared" si="17"/>
        <v>71.982272903742867</v>
      </c>
    </row>
    <row r="53" spans="1:18" ht="25.5" x14ac:dyDescent="0.2">
      <c r="A53" s="184" t="s">
        <v>47</v>
      </c>
      <c r="B53" s="64" t="s">
        <v>96</v>
      </c>
      <c r="C53" s="64" t="s">
        <v>16</v>
      </c>
      <c r="D53" s="64" t="s">
        <v>98</v>
      </c>
      <c r="E53" s="64">
        <v>4310000003</v>
      </c>
      <c r="F53" s="64">
        <v>200</v>
      </c>
      <c r="G53" s="64"/>
      <c r="H53" s="65">
        <f>H54</f>
        <v>40382.629999999997</v>
      </c>
      <c r="I53" s="65">
        <f>I54</f>
        <v>25186</v>
      </c>
      <c r="J53" s="86">
        <f t="shared" ref="J53:L53" si="39">J54</f>
        <v>51286</v>
      </c>
      <c r="K53" s="65">
        <f t="shared" si="39"/>
        <v>51286</v>
      </c>
      <c r="L53" s="235">
        <f t="shared" si="39"/>
        <v>51286</v>
      </c>
      <c r="M53" s="3">
        <f t="shared" si="12"/>
        <v>26100</v>
      </c>
      <c r="N53" s="3">
        <f t="shared" si="13"/>
        <v>203.62900023822758</v>
      </c>
      <c r="O53" s="3">
        <f t="shared" si="14"/>
        <v>0</v>
      </c>
      <c r="P53" s="3">
        <f t="shared" si="15"/>
        <v>100</v>
      </c>
      <c r="Q53" s="3">
        <f t="shared" si="16"/>
        <v>10903.370000000003</v>
      </c>
      <c r="R53" s="3">
        <f t="shared" si="17"/>
        <v>127.00014833110178</v>
      </c>
    </row>
    <row r="54" spans="1:18" ht="25.5" x14ac:dyDescent="0.2">
      <c r="A54" s="185" t="s">
        <v>11</v>
      </c>
      <c r="B54" s="64" t="s">
        <v>96</v>
      </c>
      <c r="C54" s="64" t="s">
        <v>16</v>
      </c>
      <c r="D54" s="64" t="s">
        <v>98</v>
      </c>
      <c r="E54" s="64" t="s">
        <v>101</v>
      </c>
      <c r="F54" s="64">
        <v>240</v>
      </c>
      <c r="G54" s="64"/>
      <c r="H54" s="65">
        <f>H55+H56</f>
        <v>40382.629999999997</v>
      </c>
      <c r="I54" s="65">
        <v>25186</v>
      </c>
      <c r="J54" s="86">
        <f t="shared" ref="J54:L54" si="40">J55+J56</f>
        <v>51286</v>
      </c>
      <c r="K54" s="65">
        <f t="shared" si="40"/>
        <v>51286</v>
      </c>
      <c r="L54" s="235">
        <f t="shared" si="40"/>
        <v>51286</v>
      </c>
      <c r="M54" s="3">
        <f t="shared" si="12"/>
        <v>26100</v>
      </c>
      <c r="N54" s="3">
        <f t="shared" si="13"/>
        <v>203.62900023822758</v>
      </c>
      <c r="O54" s="3">
        <f t="shared" si="14"/>
        <v>0</v>
      </c>
      <c r="P54" s="3">
        <f t="shared" si="15"/>
        <v>100</v>
      </c>
      <c r="Q54" s="3">
        <f t="shared" si="16"/>
        <v>10903.370000000003</v>
      </c>
      <c r="R54" s="3">
        <f t="shared" si="17"/>
        <v>127.00014833110178</v>
      </c>
    </row>
    <row r="55" spans="1:18" s="15" customFormat="1" ht="25.5" x14ac:dyDescent="0.2">
      <c r="A55" s="180" t="s">
        <v>333</v>
      </c>
      <c r="B55" s="66" t="s">
        <v>96</v>
      </c>
      <c r="C55" s="66" t="s">
        <v>16</v>
      </c>
      <c r="D55" s="66" t="s">
        <v>98</v>
      </c>
      <c r="E55" s="66" t="s">
        <v>101</v>
      </c>
      <c r="F55" s="66" t="s">
        <v>27</v>
      </c>
      <c r="G55" s="66"/>
      <c r="H55" s="85">
        <v>11620.63</v>
      </c>
      <c r="I55" s="68"/>
      <c r="J55" s="87">
        <v>8027.29</v>
      </c>
      <c r="K55" s="68">
        <v>8027.29</v>
      </c>
      <c r="L55" s="236">
        <v>8027.29</v>
      </c>
      <c r="M55" s="69">
        <f t="shared" si="12"/>
        <v>8027.29</v>
      </c>
      <c r="N55" s="69" t="s">
        <v>683</v>
      </c>
      <c r="O55" s="69">
        <f t="shared" si="14"/>
        <v>0</v>
      </c>
      <c r="P55" s="69">
        <f t="shared" si="15"/>
        <v>100</v>
      </c>
      <c r="Q55" s="69">
        <f t="shared" si="16"/>
        <v>-3593.3399999999992</v>
      </c>
      <c r="R55" s="69">
        <f t="shared" si="17"/>
        <v>69.077924346614608</v>
      </c>
    </row>
    <row r="56" spans="1:18" s="15" customFormat="1" x14ac:dyDescent="0.2">
      <c r="A56" s="180" t="s">
        <v>331</v>
      </c>
      <c r="B56" s="66" t="s">
        <v>96</v>
      </c>
      <c r="C56" s="66" t="s">
        <v>16</v>
      </c>
      <c r="D56" s="66" t="s">
        <v>98</v>
      </c>
      <c r="E56" s="66" t="s">
        <v>101</v>
      </c>
      <c r="F56" s="66" t="s">
        <v>25</v>
      </c>
      <c r="G56" s="66"/>
      <c r="H56" s="85">
        <v>28762</v>
      </c>
      <c r="I56" s="68"/>
      <c r="J56" s="87">
        <v>43258.71</v>
      </c>
      <c r="K56" s="68">
        <v>43258.71</v>
      </c>
      <c r="L56" s="236">
        <v>43258.71</v>
      </c>
      <c r="M56" s="69">
        <f t="shared" si="12"/>
        <v>43258.71</v>
      </c>
      <c r="N56" s="69" t="s">
        <v>683</v>
      </c>
      <c r="O56" s="69">
        <f t="shared" si="14"/>
        <v>0</v>
      </c>
      <c r="P56" s="69">
        <f t="shared" si="15"/>
        <v>100</v>
      </c>
      <c r="Q56" s="69">
        <f t="shared" si="16"/>
        <v>14496.71</v>
      </c>
      <c r="R56" s="69">
        <f t="shared" si="17"/>
        <v>150.40230164800778</v>
      </c>
    </row>
    <row r="57" spans="1:18" ht="25.5" x14ac:dyDescent="0.2">
      <c r="A57" s="185" t="s">
        <v>337</v>
      </c>
      <c r="B57" s="64" t="s">
        <v>96</v>
      </c>
      <c r="C57" s="64" t="s">
        <v>16</v>
      </c>
      <c r="D57" s="64" t="s">
        <v>98</v>
      </c>
      <c r="E57" s="64" t="s">
        <v>102</v>
      </c>
      <c r="F57" s="64" t="s">
        <v>19</v>
      </c>
      <c r="G57" s="64"/>
      <c r="H57" s="65">
        <f>H58+H63+H67</f>
        <v>34525415.760000005</v>
      </c>
      <c r="I57" s="65">
        <f>I58+I63+I67</f>
        <v>54944687</v>
      </c>
      <c r="J57" s="86">
        <f t="shared" ref="J57:L57" si="41">J58+J63+J67</f>
        <v>55403187</v>
      </c>
      <c r="K57" s="65">
        <f t="shared" si="41"/>
        <v>55403187</v>
      </c>
      <c r="L57" s="235">
        <f t="shared" si="41"/>
        <v>54481643.350000001</v>
      </c>
      <c r="M57" s="3">
        <f t="shared" si="12"/>
        <v>458500</v>
      </c>
      <c r="N57" s="3">
        <f t="shared" si="13"/>
        <v>100.83447558814922</v>
      </c>
      <c r="O57" s="3">
        <f t="shared" si="14"/>
        <v>-921543.64999999851</v>
      </c>
      <c r="P57" s="3">
        <f t="shared" si="15"/>
        <v>98.336659495779557</v>
      </c>
      <c r="Q57" s="3">
        <f t="shared" si="16"/>
        <v>19956227.589999996</v>
      </c>
      <c r="R57" s="3">
        <f t="shared" si="17"/>
        <v>157.80155618899343</v>
      </c>
    </row>
    <row r="58" spans="1:18" ht="51" x14ac:dyDescent="0.2">
      <c r="A58" s="183" t="s">
        <v>9</v>
      </c>
      <c r="B58" s="64" t="s">
        <v>96</v>
      </c>
      <c r="C58" s="64" t="s">
        <v>16</v>
      </c>
      <c r="D58" s="64" t="s">
        <v>98</v>
      </c>
      <c r="E58" s="64" t="s">
        <v>102</v>
      </c>
      <c r="F58" s="64">
        <v>100</v>
      </c>
      <c r="G58" s="64"/>
      <c r="H58" s="65">
        <f>H59</f>
        <v>33340000</v>
      </c>
      <c r="I58" s="65">
        <f>I59</f>
        <v>52153725</v>
      </c>
      <c r="J58" s="86">
        <f t="shared" ref="J58:L58" si="42">J59</f>
        <v>52612225</v>
      </c>
      <c r="K58" s="65">
        <f t="shared" si="42"/>
        <v>52612225</v>
      </c>
      <c r="L58" s="235">
        <f t="shared" si="42"/>
        <v>52611060.439999998</v>
      </c>
      <c r="M58" s="3">
        <f t="shared" si="12"/>
        <v>458500</v>
      </c>
      <c r="N58" s="3">
        <f t="shared" si="13"/>
        <v>100.87913183574135</v>
      </c>
      <c r="O58" s="3">
        <f t="shared" si="14"/>
        <v>-1164.5600000023842</v>
      </c>
      <c r="P58" s="3">
        <f t="shared" si="15"/>
        <v>99.997786522048813</v>
      </c>
      <c r="Q58" s="3">
        <f t="shared" si="16"/>
        <v>19271060.439999998</v>
      </c>
      <c r="R58" s="3">
        <f t="shared" si="17"/>
        <v>157.80162099580085</v>
      </c>
    </row>
    <row r="59" spans="1:18" ht="25.5" x14ac:dyDescent="0.2">
      <c r="A59" s="184" t="s">
        <v>10</v>
      </c>
      <c r="B59" s="64" t="s">
        <v>96</v>
      </c>
      <c r="C59" s="64" t="s">
        <v>16</v>
      </c>
      <c r="D59" s="64" t="s">
        <v>98</v>
      </c>
      <c r="E59" s="64" t="s">
        <v>102</v>
      </c>
      <c r="F59" s="64">
        <v>120</v>
      </c>
      <c r="G59" s="64"/>
      <c r="H59" s="65">
        <f>H60+H61+H62</f>
        <v>33340000</v>
      </c>
      <c r="I59" s="65">
        <v>52153725</v>
      </c>
      <c r="J59" s="86">
        <f t="shared" ref="J59:L59" si="43">J60+J61+J62</f>
        <v>52612225</v>
      </c>
      <c r="K59" s="65">
        <f t="shared" si="43"/>
        <v>52612225</v>
      </c>
      <c r="L59" s="235">
        <f t="shared" si="43"/>
        <v>52611060.439999998</v>
      </c>
      <c r="M59" s="3">
        <f t="shared" si="12"/>
        <v>458500</v>
      </c>
      <c r="N59" s="3">
        <f t="shared" si="13"/>
        <v>100.87913183574135</v>
      </c>
      <c r="O59" s="3">
        <f t="shared" si="14"/>
        <v>-1164.5600000023842</v>
      </c>
      <c r="P59" s="3">
        <f t="shared" si="15"/>
        <v>99.997786522048813</v>
      </c>
      <c r="Q59" s="3">
        <f t="shared" si="16"/>
        <v>19271060.439999998</v>
      </c>
      <c r="R59" s="3">
        <f t="shared" si="17"/>
        <v>157.80162099580085</v>
      </c>
    </row>
    <row r="60" spans="1:18" s="15" customFormat="1" ht="25.5" x14ac:dyDescent="0.2">
      <c r="A60" s="180" t="s">
        <v>327</v>
      </c>
      <c r="B60" s="66" t="s">
        <v>96</v>
      </c>
      <c r="C60" s="66" t="s">
        <v>16</v>
      </c>
      <c r="D60" s="66" t="s">
        <v>98</v>
      </c>
      <c r="E60" s="66" t="s">
        <v>102</v>
      </c>
      <c r="F60" s="66" t="s">
        <v>28</v>
      </c>
      <c r="G60" s="66"/>
      <c r="H60" s="85">
        <v>24856000</v>
      </c>
      <c r="I60" s="68"/>
      <c r="J60" s="87">
        <v>39818382</v>
      </c>
      <c r="K60" s="68">
        <v>39818382</v>
      </c>
      <c r="L60" s="236">
        <v>39817217.439999998</v>
      </c>
      <c r="M60" s="69">
        <f t="shared" si="12"/>
        <v>39818382</v>
      </c>
      <c r="N60" s="69" t="s">
        <v>683</v>
      </c>
      <c r="O60" s="69">
        <f t="shared" si="14"/>
        <v>-1164.5600000023842</v>
      </c>
      <c r="P60" s="69">
        <f t="shared" si="15"/>
        <v>99.997075320639595</v>
      </c>
      <c r="Q60" s="69">
        <f t="shared" si="16"/>
        <v>14961217.439999998</v>
      </c>
      <c r="R60" s="69">
        <f t="shared" si="17"/>
        <v>160.19157322175732</v>
      </c>
    </row>
    <row r="61" spans="1:18" s="22" customFormat="1" ht="38.25" x14ac:dyDescent="0.2">
      <c r="A61" s="180" t="s">
        <v>639</v>
      </c>
      <c r="B61" s="66" t="s">
        <v>96</v>
      </c>
      <c r="C61" s="66" t="s">
        <v>16</v>
      </c>
      <c r="D61" s="66" t="s">
        <v>98</v>
      </c>
      <c r="E61" s="66" t="s">
        <v>102</v>
      </c>
      <c r="F61" s="66" t="s">
        <v>26</v>
      </c>
      <c r="G61" s="66"/>
      <c r="H61" s="85">
        <v>573000</v>
      </c>
      <c r="I61" s="68"/>
      <c r="J61" s="87">
        <v>751843</v>
      </c>
      <c r="K61" s="68">
        <v>751843</v>
      </c>
      <c r="L61" s="236">
        <v>751843</v>
      </c>
      <c r="M61" s="69">
        <f t="shared" si="12"/>
        <v>751843</v>
      </c>
      <c r="N61" s="69" t="s">
        <v>683</v>
      </c>
      <c r="O61" s="69">
        <f t="shared" si="14"/>
        <v>0</v>
      </c>
      <c r="P61" s="69">
        <f t="shared" si="15"/>
        <v>100</v>
      </c>
      <c r="Q61" s="69">
        <f t="shared" si="16"/>
        <v>178843</v>
      </c>
      <c r="R61" s="69">
        <f t="shared" si="17"/>
        <v>131.21169284467712</v>
      </c>
    </row>
    <row r="62" spans="1:18" s="22" customFormat="1" ht="38.25" x14ac:dyDescent="0.2">
      <c r="A62" s="180" t="s">
        <v>643</v>
      </c>
      <c r="B62" s="66" t="s">
        <v>96</v>
      </c>
      <c r="C62" s="66" t="s">
        <v>16</v>
      </c>
      <c r="D62" s="66" t="s">
        <v>98</v>
      </c>
      <c r="E62" s="66" t="s">
        <v>102</v>
      </c>
      <c r="F62" s="66" t="s">
        <v>29</v>
      </c>
      <c r="G62" s="66"/>
      <c r="H62" s="85">
        <v>7911000</v>
      </c>
      <c r="I62" s="68"/>
      <c r="J62" s="87">
        <v>12042000</v>
      </c>
      <c r="K62" s="68">
        <v>12042000</v>
      </c>
      <c r="L62" s="236">
        <v>12042000</v>
      </c>
      <c r="M62" s="69">
        <f t="shared" si="12"/>
        <v>12042000</v>
      </c>
      <c r="N62" s="69" t="s">
        <v>683</v>
      </c>
      <c r="O62" s="69">
        <f t="shared" si="14"/>
        <v>0</v>
      </c>
      <c r="P62" s="69">
        <f t="shared" si="15"/>
        <v>100</v>
      </c>
      <c r="Q62" s="69">
        <f t="shared" si="16"/>
        <v>4131000</v>
      </c>
      <c r="R62" s="69">
        <f t="shared" si="17"/>
        <v>152.21843003412968</v>
      </c>
    </row>
    <row r="63" spans="1:18" s="22" customFormat="1" ht="25.5" x14ac:dyDescent="0.2">
      <c r="A63" s="184" t="s">
        <v>47</v>
      </c>
      <c r="B63" s="64" t="s">
        <v>96</v>
      </c>
      <c r="C63" s="64" t="s">
        <v>16</v>
      </c>
      <c r="D63" s="64" t="s">
        <v>98</v>
      </c>
      <c r="E63" s="64" t="s">
        <v>102</v>
      </c>
      <c r="F63" s="64">
        <v>200</v>
      </c>
      <c r="G63" s="64"/>
      <c r="H63" s="65">
        <f>H64</f>
        <v>1013787.77</v>
      </c>
      <c r="I63" s="65">
        <f>I64</f>
        <v>2563678</v>
      </c>
      <c r="J63" s="86">
        <f t="shared" ref="J63:L63" si="44">J64</f>
        <v>2563678</v>
      </c>
      <c r="K63" s="65">
        <f t="shared" si="44"/>
        <v>2563678</v>
      </c>
      <c r="L63" s="235">
        <f t="shared" si="44"/>
        <v>1696926.17</v>
      </c>
      <c r="M63" s="3">
        <f t="shared" si="12"/>
        <v>0</v>
      </c>
      <c r="N63" s="3">
        <f t="shared" si="13"/>
        <v>100</v>
      </c>
      <c r="O63" s="3">
        <f t="shared" si="14"/>
        <v>-866751.83000000007</v>
      </c>
      <c r="P63" s="3">
        <f t="shared" si="15"/>
        <v>66.191080549117316</v>
      </c>
      <c r="Q63" s="3">
        <f t="shared" si="16"/>
        <v>683138.39999999991</v>
      </c>
      <c r="R63" s="3">
        <f t="shared" si="17"/>
        <v>167.38475450340064</v>
      </c>
    </row>
    <row r="64" spans="1:18" s="22" customFormat="1" ht="25.5" x14ac:dyDescent="0.2">
      <c r="A64" s="185" t="s">
        <v>11</v>
      </c>
      <c r="B64" s="64" t="s">
        <v>96</v>
      </c>
      <c r="C64" s="64" t="s">
        <v>16</v>
      </c>
      <c r="D64" s="64" t="s">
        <v>98</v>
      </c>
      <c r="E64" s="64" t="s">
        <v>102</v>
      </c>
      <c r="F64" s="64">
        <v>240</v>
      </c>
      <c r="G64" s="64"/>
      <c r="H64" s="65">
        <f>H65+H66</f>
        <v>1013787.77</v>
      </c>
      <c r="I64" s="65">
        <v>2563678</v>
      </c>
      <c r="J64" s="86">
        <f t="shared" ref="J64:L64" si="45">J65+J66</f>
        <v>2563678</v>
      </c>
      <c r="K64" s="65">
        <f t="shared" si="45"/>
        <v>2563678</v>
      </c>
      <c r="L64" s="235">
        <f t="shared" si="45"/>
        <v>1696926.17</v>
      </c>
      <c r="M64" s="3">
        <f t="shared" si="12"/>
        <v>0</v>
      </c>
      <c r="N64" s="3">
        <f t="shared" si="13"/>
        <v>100</v>
      </c>
      <c r="O64" s="3">
        <f t="shared" si="14"/>
        <v>-866751.83000000007</v>
      </c>
      <c r="P64" s="3">
        <f t="shared" si="15"/>
        <v>66.191080549117316</v>
      </c>
      <c r="Q64" s="3">
        <f t="shared" si="16"/>
        <v>683138.39999999991</v>
      </c>
      <c r="R64" s="3">
        <f t="shared" si="17"/>
        <v>167.38475450340064</v>
      </c>
    </row>
    <row r="65" spans="1:18" s="22" customFormat="1" ht="25.5" x14ac:dyDescent="0.2">
      <c r="A65" s="180" t="s">
        <v>333</v>
      </c>
      <c r="B65" s="66" t="s">
        <v>96</v>
      </c>
      <c r="C65" s="66" t="s">
        <v>16</v>
      </c>
      <c r="D65" s="66" t="s">
        <v>98</v>
      </c>
      <c r="E65" s="66" t="s">
        <v>102</v>
      </c>
      <c r="F65" s="66" t="s">
        <v>27</v>
      </c>
      <c r="G65" s="66"/>
      <c r="H65" s="85">
        <v>665434.87</v>
      </c>
      <c r="I65" s="68"/>
      <c r="J65" s="87">
        <v>1205000</v>
      </c>
      <c r="K65" s="68">
        <v>1205000</v>
      </c>
      <c r="L65" s="236">
        <v>1028653.38</v>
      </c>
      <c r="M65" s="69">
        <f t="shared" si="12"/>
        <v>1205000</v>
      </c>
      <c r="N65" s="69" t="s">
        <v>683</v>
      </c>
      <c r="O65" s="69">
        <f t="shared" si="14"/>
        <v>-176346.62</v>
      </c>
      <c r="P65" s="69">
        <f t="shared" si="15"/>
        <v>85.365425726141069</v>
      </c>
      <c r="Q65" s="69">
        <f t="shared" si="16"/>
        <v>363218.51</v>
      </c>
      <c r="R65" s="69">
        <f t="shared" si="17"/>
        <v>154.58363040097373</v>
      </c>
    </row>
    <row r="66" spans="1:18" s="22" customFormat="1" x14ac:dyDescent="0.2">
      <c r="A66" s="180" t="s">
        <v>331</v>
      </c>
      <c r="B66" s="66" t="s">
        <v>96</v>
      </c>
      <c r="C66" s="66" t="s">
        <v>16</v>
      </c>
      <c r="D66" s="66" t="s">
        <v>98</v>
      </c>
      <c r="E66" s="66" t="s">
        <v>102</v>
      </c>
      <c r="F66" s="66" t="s">
        <v>25</v>
      </c>
      <c r="G66" s="66"/>
      <c r="H66" s="85">
        <v>348352.9</v>
      </c>
      <c r="I66" s="68"/>
      <c r="J66" s="87">
        <v>1358678</v>
      </c>
      <c r="K66" s="68">
        <v>1358678</v>
      </c>
      <c r="L66" s="236">
        <v>668272.79</v>
      </c>
      <c r="M66" s="69">
        <f t="shared" si="12"/>
        <v>1358678</v>
      </c>
      <c r="N66" s="69" t="s">
        <v>683</v>
      </c>
      <c r="O66" s="69">
        <f t="shared" si="14"/>
        <v>-690405.21</v>
      </c>
      <c r="P66" s="69">
        <f t="shared" si="15"/>
        <v>49.185516362228583</v>
      </c>
      <c r="Q66" s="69">
        <f t="shared" si="16"/>
        <v>319919.89</v>
      </c>
      <c r="R66" s="69">
        <f t="shared" si="17"/>
        <v>191.83787188222058</v>
      </c>
    </row>
    <row r="67" spans="1:18" s="22" customFormat="1" x14ac:dyDescent="0.2">
      <c r="A67" s="185" t="s">
        <v>12</v>
      </c>
      <c r="B67" s="64" t="s">
        <v>96</v>
      </c>
      <c r="C67" s="64" t="s">
        <v>16</v>
      </c>
      <c r="D67" s="64" t="s">
        <v>98</v>
      </c>
      <c r="E67" s="64" t="s">
        <v>102</v>
      </c>
      <c r="F67" s="64">
        <v>800</v>
      </c>
      <c r="G67" s="64"/>
      <c r="H67" s="65">
        <f>H68</f>
        <v>171627.99</v>
      </c>
      <c r="I67" s="65">
        <f t="shared" ref="I67:L67" si="46">I68</f>
        <v>227284</v>
      </c>
      <c r="J67" s="65">
        <f t="shared" si="46"/>
        <v>227284</v>
      </c>
      <c r="K67" s="65">
        <f t="shared" si="46"/>
        <v>227284</v>
      </c>
      <c r="L67" s="235">
        <f t="shared" si="46"/>
        <v>173656.74</v>
      </c>
      <c r="M67" s="3">
        <f t="shared" si="12"/>
        <v>0</v>
      </c>
      <c r="N67" s="3">
        <f t="shared" si="13"/>
        <v>100</v>
      </c>
      <c r="O67" s="3">
        <f t="shared" si="14"/>
        <v>-53627.260000000009</v>
      </c>
      <c r="P67" s="3">
        <f t="shared" si="15"/>
        <v>76.405175903275193</v>
      </c>
      <c r="Q67" s="3">
        <f t="shared" si="16"/>
        <v>2028.75</v>
      </c>
      <c r="R67" s="3">
        <f t="shared" si="17"/>
        <v>101.1820624363194</v>
      </c>
    </row>
    <row r="68" spans="1:18" s="22" customFormat="1" ht="13.5" x14ac:dyDescent="0.25">
      <c r="A68" s="139" t="s">
        <v>13</v>
      </c>
      <c r="B68" s="64" t="s">
        <v>96</v>
      </c>
      <c r="C68" s="64" t="s">
        <v>16</v>
      </c>
      <c r="D68" s="64" t="s">
        <v>98</v>
      </c>
      <c r="E68" s="64" t="s">
        <v>102</v>
      </c>
      <c r="F68" s="64">
        <v>850</v>
      </c>
      <c r="G68" s="64"/>
      <c r="H68" s="65">
        <f>H69+H70+H71</f>
        <v>171627.99</v>
      </c>
      <c r="I68" s="65">
        <v>227284</v>
      </c>
      <c r="J68" s="65">
        <f t="shared" ref="J68:L68" si="47">J69+J70+J71</f>
        <v>227284</v>
      </c>
      <c r="K68" s="65">
        <f t="shared" si="47"/>
        <v>227284</v>
      </c>
      <c r="L68" s="235">
        <f t="shared" si="47"/>
        <v>173656.74</v>
      </c>
      <c r="M68" s="3"/>
      <c r="N68" s="3"/>
      <c r="O68" s="3"/>
      <c r="P68" s="3"/>
      <c r="Q68" s="3"/>
      <c r="R68" s="3"/>
    </row>
    <row r="69" spans="1:18" s="22" customFormat="1" ht="25.5" x14ac:dyDescent="0.2">
      <c r="A69" s="180" t="s">
        <v>656</v>
      </c>
      <c r="B69" s="66" t="s">
        <v>96</v>
      </c>
      <c r="C69" s="66" t="s">
        <v>16</v>
      </c>
      <c r="D69" s="66" t="s">
        <v>98</v>
      </c>
      <c r="E69" s="66" t="s">
        <v>102</v>
      </c>
      <c r="F69" s="66" t="s">
        <v>30</v>
      </c>
      <c r="G69" s="66"/>
      <c r="H69" s="85">
        <v>4335</v>
      </c>
      <c r="I69" s="68"/>
      <c r="J69" s="87">
        <v>49187.26</v>
      </c>
      <c r="K69" s="68">
        <v>49187.26</v>
      </c>
      <c r="L69" s="236">
        <v>4000</v>
      </c>
      <c r="M69" s="69">
        <f t="shared" si="12"/>
        <v>49187.26</v>
      </c>
      <c r="N69" s="69" t="s">
        <v>683</v>
      </c>
      <c r="O69" s="69">
        <f t="shared" si="14"/>
        <v>-45187.26</v>
      </c>
      <c r="P69" s="69">
        <f t="shared" si="15"/>
        <v>8.1321870744578977</v>
      </c>
      <c r="Q69" s="69">
        <f t="shared" si="16"/>
        <v>-335</v>
      </c>
      <c r="R69" s="69">
        <f t="shared" si="17"/>
        <v>92.272202998846595</v>
      </c>
    </row>
    <row r="70" spans="1:18" s="22" customFormat="1" x14ac:dyDescent="0.2">
      <c r="A70" s="180" t="s">
        <v>338</v>
      </c>
      <c r="B70" s="66" t="s">
        <v>96</v>
      </c>
      <c r="C70" s="66" t="s">
        <v>16</v>
      </c>
      <c r="D70" s="66" t="s">
        <v>98</v>
      </c>
      <c r="E70" s="66" t="s">
        <v>102</v>
      </c>
      <c r="F70" s="66" t="s">
        <v>31</v>
      </c>
      <c r="G70" s="66"/>
      <c r="H70" s="85">
        <v>150995.75</v>
      </c>
      <c r="I70" s="68"/>
      <c r="J70" s="87">
        <v>166486.74</v>
      </c>
      <c r="K70" s="68">
        <v>166486.74</v>
      </c>
      <c r="L70" s="236">
        <v>159486.74</v>
      </c>
      <c r="M70" s="69">
        <f t="shared" si="12"/>
        <v>166486.74</v>
      </c>
      <c r="N70" s="69" t="s">
        <v>683</v>
      </c>
      <c r="O70" s="69">
        <f t="shared" si="14"/>
        <v>-7000</v>
      </c>
      <c r="P70" s="69">
        <f t="shared" si="15"/>
        <v>95.795460947820828</v>
      </c>
      <c r="Q70" s="69">
        <f t="shared" si="16"/>
        <v>8490.9899999999907</v>
      </c>
      <c r="R70" s="69">
        <f t="shared" si="17"/>
        <v>105.62333045797645</v>
      </c>
    </row>
    <row r="71" spans="1:18" s="15" customFormat="1" x14ac:dyDescent="0.2">
      <c r="A71" s="180" t="s">
        <v>339</v>
      </c>
      <c r="B71" s="66" t="s">
        <v>96</v>
      </c>
      <c r="C71" s="66" t="s">
        <v>16</v>
      </c>
      <c r="D71" s="66" t="s">
        <v>98</v>
      </c>
      <c r="E71" s="66" t="s">
        <v>102</v>
      </c>
      <c r="F71" s="66" t="s">
        <v>43</v>
      </c>
      <c r="G71" s="66"/>
      <c r="H71" s="85">
        <v>16297.24</v>
      </c>
      <c r="I71" s="68"/>
      <c r="J71" s="87">
        <v>11610</v>
      </c>
      <c r="K71" s="68">
        <v>11610</v>
      </c>
      <c r="L71" s="236">
        <v>10170</v>
      </c>
      <c r="M71" s="69">
        <f t="shared" si="12"/>
        <v>11610</v>
      </c>
      <c r="N71" s="69" t="s">
        <v>683</v>
      </c>
      <c r="O71" s="69">
        <f t="shared" si="14"/>
        <v>-1440</v>
      </c>
      <c r="P71" s="69">
        <f t="shared" si="15"/>
        <v>87.596899224806208</v>
      </c>
      <c r="Q71" s="69">
        <f t="shared" si="16"/>
        <v>-6127.24</v>
      </c>
      <c r="R71" s="69">
        <f t="shared" si="17"/>
        <v>62.40320446897757</v>
      </c>
    </row>
    <row r="72" spans="1:18" s="19" customFormat="1" ht="76.5" x14ac:dyDescent="0.2">
      <c r="A72" s="177" t="s">
        <v>340</v>
      </c>
      <c r="B72" s="61" t="s">
        <v>96</v>
      </c>
      <c r="C72" s="61" t="s">
        <v>16</v>
      </c>
      <c r="D72" s="61" t="s">
        <v>98</v>
      </c>
      <c r="E72" s="61" t="s">
        <v>177</v>
      </c>
      <c r="F72" s="61" t="s">
        <v>19</v>
      </c>
      <c r="G72" s="61"/>
      <c r="H72" s="62">
        <f>H73</f>
        <v>330537</v>
      </c>
      <c r="I72" s="62">
        <f>I73</f>
        <v>256127.85</v>
      </c>
      <c r="J72" s="88">
        <f t="shared" ref="J72:J73" si="48">J73</f>
        <v>256127.85</v>
      </c>
      <c r="K72" s="62">
        <f t="shared" ref="K72:L73" si="49">K73</f>
        <v>256127.85</v>
      </c>
      <c r="L72" s="234">
        <f t="shared" si="49"/>
        <v>256127.85</v>
      </c>
      <c r="M72" s="63">
        <f t="shared" si="12"/>
        <v>0</v>
      </c>
      <c r="N72" s="63">
        <f t="shared" si="13"/>
        <v>100</v>
      </c>
      <c r="O72" s="63">
        <f t="shared" si="14"/>
        <v>0</v>
      </c>
      <c r="P72" s="63">
        <f t="shared" si="15"/>
        <v>100</v>
      </c>
      <c r="Q72" s="63">
        <f t="shared" si="16"/>
        <v>-74409.149999999994</v>
      </c>
      <c r="R72" s="63">
        <f t="shared" si="17"/>
        <v>77.488405231486951</v>
      </c>
    </row>
    <row r="73" spans="1:18" s="15" customFormat="1" x14ac:dyDescent="0.2">
      <c r="A73" s="185" t="s">
        <v>14</v>
      </c>
      <c r="B73" s="64" t="s">
        <v>96</v>
      </c>
      <c r="C73" s="64" t="s">
        <v>16</v>
      </c>
      <c r="D73" s="64" t="s">
        <v>98</v>
      </c>
      <c r="E73" s="64" t="s">
        <v>177</v>
      </c>
      <c r="F73" s="64">
        <v>500</v>
      </c>
      <c r="G73" s="64"/>
      <c r="H73" s="65">
        <f>H74</f>
        <v>330537</v>
      </c>
      <c r="I73" s="65">
        <f>I74</f>
        <v>256127.85</v>
      </c>
      <c r="J73" s="86">
        <f t="shared" si="48"/>
        <v>256127.85</v>
      </c>
      <c r="K73" s="65">
        <f t="shared" si="49"/>
        <v>256127.85</v>
      </c>
      <c r="L73" s="235">
        <f t="shared" si="49"/>
        <v>256127.85</v>
      </c>
      <c r="M73" s="3">
        <f t="shared" si="12"/>
        <v>0</v>
      </c>
      <c r="N73" s="3">
        <f t="shared" si="13"/>
        <v>100</v>
      </c>
      <c r="O73" s="3">
        <f t="shared" si="14"/>
        <v>0</v>
      </c>
      <c r="P73" s="3">
        <f t="shared" si="15"/>
        <v>100</v>
      </c>
      <c r="Q73" s="3">
        <f t="shared" si="16"/>
        <v>-74409.149999999994</v>
      </c>
      <c r="R73" s="3">
        <f t="shared" si="17"/>
        <v>77.488405231486951</v>
      </c>
    </row>
    <row r="74" spans="1:18" x14ac:dyDescent="0.2">
      <c r="A74" s="186" t="s">
        <v>341</v>
      </c>
      <c r="B74" s="89" t="s">
        <v>96</v>
      </c>
      <c r="C74" s="89" t="s">
        <v>16</v>
      </c>
      <c r="D74" s="89" t="s">
        <v>98</v>
      </c>
      <c r="E74" s="89" t="s">
        <v>177</v>
      </c>
      <c r="F74" s="89" t="s">
        <v>42</v>
      </c>
      <c r="G74" s="89"/>
      <c r="H74" s="90">
        <v>330537</v>
      </c>
      <c r="I74" s="65">
        <v>256127.85</v>
      </c>
      <c r="J74" s="86">
        <v>256127.85</v>
      </c>
      <c r="K74" s="65">
        <v>256127.85</v>
      </c>
      <c r="L74" s="235">
        <v>256127.85</v>
      </c>
      <c r="M74" s="3">
        <f t="shared" si="12"/>
        <v>0</v>
      </c>
      <c r="N74" s="3">
        <f t="shared" si="13"/>
        <v>100</v>
      </c>
      <c r="O74" s="3">
        <f t="shared" si="14"/>
        <v>0</v>
      </c>
      <c r="P74" s="3">
        <f t="shared" si="15"/>
        <v>100</v>
      </c>
      <c r="Q74" s="3">
        <f t="shared" si="16"/>
        <v>-74409.149999999994</v>
      </c>
      <c r="R74" s="3">
        <f t="shared" si="17"/>
        <v>77.488405231486951</v>
      </c>
    </row>
    <row r="75" spans="1:18" s="16" customFormat="1" ht="13.5" x14ac:dyDescent="0.25">
      <c r="A75" s="181" t="s">
        <v>200</v>
      </c>
      <c r="B75" s="91" t="s">
        <v>96</v>
      </c>
      <c r="C75" s="91" t="s">
        <v>16</v>
      </c>
      <c r="D75" s="91" t="s">
        <v>98</v>
      </c>
      <c r="E75" s="92" t="s">
        <v>179</v>
      </c>
      <c r="F75" s="74" t="s">
        <v>19</v>
      </c>
      <c r="G75" s="81"/>
      <c r="H75" s="93">
        <f t="shared" ref="H75" si="50">H76</f>
        <v>7293651.5599999996</v>
      </c>
      <c r="I75" s="44">
        <f t="shared" ref="I75:L76" si="51">I76</f>
        <v>0</v>
      </c>
      <c r="J75" s="44">
        <f t="shared" si="51"/>
        <v>0</v>
      </c>
      <c r="K75" s="44">
        <f t="shared" si="51"/>
        <v>0</v>
      </c>
      <c r="L75" s="237">
        <f t="shared" si="51"/>
        <v>0</v>
      </c>
      <c r="M75" s="63">
        <f t="shared" si="12"/>
        <v>0</v>
      </c>
      <c r="N75" s="3" t="s">
        <v>683</v>
      </c>
      <c r="O75" s="63">
        <f t="shared" si="14"/>
        <v>0</v>
      </c>
      <c r="P75" s="3" t="s">
        <v>683</v>
      </c>
      <c r="Q75" s="63">
        <f t="shared" si="16"/>
        <v>-7293651.5599999996</v>
      </c>
      <c r="R75" s="63">
        <f t="shared" si="17"/>
        <v>0</v>
      </c>
    </row>
    <row r="76" spans="1:18" ht="51" x14ac:dyDescent="0.25">
      <c r="A76" s="139" t="s">
        <v>9</v>
      </c>
      <c r="B76" s="94" t="s">
        <v>96</v>
      </c>
      <c r="C76" s="94" t="s">
        <v>16</v>
      </c>
      <c r="D76" s="94" t="s">
        <v>98</v>
      </c>
      <c r="E76" s="47" t="s">
        <v>179</v>
      </c>
      <c r="F76" s="46" t="s">
        <v>23</v>
      </c>
      <c r="G76" s="75"/>
      <c r="H76" s="95">
        <f>H77</f>
        <v>7293651.5599999996</v>
      </c>
      <c r="I76" s="43">
        <f t="shared" si="51"/>
        <v>0</v>
      </c>
      <c r="J76" s="43">
        <f t="shared" si="51"/>
        <v>0</v>
      </c>
      <c r="K76" s="43">
        <f t="shared" si="51"/>
        <v>0</v>
      </c>
      <c r="L76" s="238">
        <f t="shared" si="51"/>
        <v>0</v>
      </c>
      <c r="M76" s="3">
        <f t="shared" si="12"/>
        <v>0</v>
      </c>
      <c r="N76" s="3" t="s">
        <v>683</v>
      </c>
      <c r="O76" s="3">
        <f t="shared" si="14"/>
        <v>0</v>
      </c>
      <c r="P76" s="3" t="s">
        <v>683</v>
      </c>
      <c r="Q76" s="3">
        <f t="shared" si="16"/>
        <v>-7293651.5599999996</v>
      </c>
      <c r="R76" s="3">
        <f t="shared" si="17"/>
        <v>0</v>
      </c>
    </row>
    <row r="77" spans="1:18" ht="25.5" x14ac:dyDescent="0.25">
      <c r="A77" s="139" t="s">
        <v>10</v>
      </c>
      <c r="B77" s="94" t="s">
        <v>96</v>
      </c>
      <c r="C77" s="94" t="s">
        <v>16</v>
      </c>
      <c r="D77" s="94" t="s">
        <v>98</v>
      </c>
      <c r="E77" s="47" t="s">
        <v>179</v>
      </c>
      <c r="F77" s="46" t="s">
        <v>39</v>
      </c>
      <c r="G77" s="75"/>
      <c r="H77" s="95">
        <f>H78+H79</f>
        <v>7293651.5599999996</v>
      </c>
      <c r="I77" s="95">
        <f t="shared" ref="I77:L77" si="52">I78+I79</f>
        <v>0</v>
      </c>
      <c r="J77" s="95">
        <f t="shared" si="52"/>
        <v>0</v>
      </c>
      <c r="K77" s="95">
        <f t="shared" si="52"/>
        <v>0</v>
      </c>
      <c r="L77" s="242">
        <f t="shared" si="52"/>
        <v>0</v>
      </c>
      <c r="M77" s="3">
        <f t="shared" si="12"/>
        <v>0</v>
      </c>
      <c r="N77" s="3" t="s">
        <v>683</v>
      </c>
      <c r="O77" s="3">
        <f t="shared" si="14"/>
        <v>0</v>
      </c>
      <c r="P77" s="3" t="s">
        <v>683</v>
      </c>
      <c r="Q77" s="3">
        <f t="shared" si="16"/>
        <v>-7293651.5599999996</v>
      </c>
      <c r="R77" s="3">
        <f t="shared" si="17"/>
        <v>0</v>
      </c>
    </row>
    <row r="78" spans="1:18" s="15" customFormat="1" ht="25.5" x14ac:dyDescent="0.25">
      <c r="A78" s="187" t="s">
        <v>33</v>
      </c>
      <c r="B78" s="94" t="s">
        <v>96</v>
      </c>
      <c r="C78" s="94" t="s">
        <v>16</v>
      </c>
      <c r="D78" s="94" t="s">
        <v>98</v>
      </c>
      <c r="E78" s="47" t="s">
        <v>179</v>
      </c>
      <c r="F78" s="9" t="s">
        <v>28</v>
      </c>
      <c r="G78" s="96"/>
      <c r="H78" s="95">
        <v>4845651.5599999996</v>
      </c>
      <c r="I78" s="68"/>
      <c r="J78" s="87"/>
      <c r="K78" s="68"/>
      <c r="L78" s="236"/>
      <c r="M78" s="69">
        <f t="shared" si="12"/>
        <v>0</v>
      </c>
      <c r="N78" s="3" t="s">
        <v>683</v>
      </c>
      <c r="O78" s="69">
        <f t="shared" si="14"/>
        <v>0</v>
      </c>
      <c r="P78" s="3" t="s">
        <v>683</v>
      </c>
      <c r="Q78" s="69">
        <f t="shared" si="16"/>
        <v>-4845651.5599999996</v>
      </c>
      <c r="R78" s="69">
        <f t="shared" si="17"/>
        <v>0</v>
      </c>
    </row>
    <row r="79" spans="1:18" s="15" customFormat="1" ht="38.25" x14ac:dyDescent="0.25">
      <c r="A79" s="187" t="s">
        <v>34</v>
      </c>
      <c r="B79" s="94" t="s">
        <v>96</v>
      </c>
      <c r="C79" s="94" t="s">
        <v>16</v>
      </c>
      <c r="D79" s="94" t="s">
        <v>98</v>
      </c>
      <c r="E79" s="47" t="s">
        <v>179</v>
      </c>
      <c r="F79" s="9" t="s">
        <v>29</v>
      </c>
      <c r="G79" s="96"/>
      <c r="H79" s="95">
        <v>2448000</v>
      </c>
      <c r="I79" s="68"/>
      <c r="J79" s="87"/>
      <c r="K79" s="68"/>
      <c r="L79" s="236"/>
      <c r="M79" s="69">
        <f t="shared" ref="M79:M142" si="53">J79-I79</f>
        <v>0</v>
      </c>
      <c r="N79" s="3" t="s">
        <v>683</v>
      </c>
      <c r="O79" s="69">
        <f t="shared" ref="O79:O142" si="54">L79-K79</f>
        <v>0</v>
      </c>
      <c r="P79" s="3" t="s">
        <v>683</v>
      </c>
      <c r="Q79" s="69">
        <f t="shared" ref="Q79:Q142" si="55">L79-H79</f>
        <v>-2448000</v>
      </c>
      <c r="R79" s="69">
        <f t="shared" ref="R79:R142" si="56">L79/H79*100</f>
        <v>0</v>
      </c>
    </row>
    <row r="80" spans="1:18" s="16" customFormat="1" ht="38.25" x14ac:dyDescent="0.25">
      <c r="A80" s="188" t="s">
        <v>178</v>
      </c>
      <c r="B80" s="91" t="s">
        <v>96</v>
      </c>
      <c r="C80" s="91" t="s">
        <v>16</v>
      </c>
      <c r="D80" s="91" t="s">
        <v>98</v>
      </c>
      <c r="E80" s="92" t="s">
        <v>185</v>
      </c>
      <c r="F80" s="74" t="s">
        <v>19</v>
      </c>
      <c r="G80" s="81"/>
      <c r="H80" s="93">
        <f t="shared" ref="H80:L82" si="57">H81</f>
        <v>5388725</v>
      </c>
      <c r="I80" s="93">
        <f t="shared" si="57"/>
        <v>0</v>
      </c>
      <c r="J80" s="93">
        <f t="shared" si="57"/>
        <v>0</v>
      </c>
      <c r="K80" s="93">
        <f t="shared" si="57"/>
        <v>0</v>
      </c>
      <c r="L80" s="243">
        <f t="shared" si="57"/>
        <v>0</v>
      </c>
      <c r="M80" s="63">
        <f t="shared" si="53"/>
        <v>0</v>
      </c>
      <c r="N80" s="3" t="s">
        <v>683</v>
      </c>
      <c r="O80" s="63">
        <f t="shared" si="54"/>
        <v>0</v>
      </c>
      <c r="P80" s="3" t="s">
        <v>683</v>
      </c>
      <c r="Q80" s="63">
        <f t="shared" si="55"/>
        <v>-5388725</v>
      </c>
      <c r="R80" s="63">
        <f t="shared" si="56"/>
        <v>0</v>
      </c>
    </row>
    <row r="81" spans="1:18" ht="51" x14ac:dyDescent="0.25">
      <c r="A81" s="189" t="s">
        <v>9</v>
      </c>
      <c r="B81" s="94" t="s">
        <v>96</v>
      </c>
      <c r="C81" s="94" t="s">
        <v>16</v>
      </c>
      <c r="D81" s="94" t="s">
        <v>98</v>
      </c>
      <c r="E81" s="47" t="s">
        <v>185</v>
      </c>
      <c r="F81" s="46" t="s">
        <v>23</v>
      </c>
      <c r="G81" s="75"/>
      <c r="H81" s="95">
        <f t="shared" si="57"/>
        <v>5388725</v>
      </c>
      <c r="I81" s="95">
        <f t="shared" si="57"/>
        <v>0</v>
      </c>
      <c r="J81" s="95">
        <f t="shared" si="57"/>
        <v>0</v>
      </c>
      <c r="K81" s="95">
        <f t="shared" si="57"/>
        <v>0</v>
      </c>
      <c r="L81" s="242">
        <f t="shared" si="57"/>
        <v>0</v>
      </c>
      <c r="M81" s="3">
        <f t="shared" si="53"/>
        <v>0</v>
      </c>
      <c r="N81" s="3" t="s">
        <v>683</v>
      </c>
      <c r="O81" s="3">
        <f t="shared" si="54"/>
        <v>0</v>
      </c>
      <c r="P81" s="3" t="s">
        <v>683</v>
      </c>
      <c r="Q81" s="3">
        <f t="shared" si="55"/>
        <v>-5388725</v>
      </c>
      <c r="R81" s="3">
        <f t="shared" si="56"/>
        <v>0</v>
      </c>
    </row>
    <row r="82" spans="1:18" ht="25.5" x14ac:dyDescent="0.25">
      <c r="A82" s="189" t="s">
        <v>10</v>
      </c>
      <c r="B82" s="94" t="s">
        <v>96</v>
      </c>
      <c r="C82" s="94" t="s">
        <v>16</v>
      </c>
      <c r="D82" s="94" t="s">
        <v>98</v>
      </c>
      <c r="E82" s="47" t="s">
        <v>185</v>
      </c>
      <c r="F82" s="46" t="s">
        <v>39</v>
      </c>
      <c r="G82" s="75"/>
      <c r="H82" s="95">
        <f>H83</f>
        <v>5388725</v>
      </c>
      <c r="I82" s="95">
        <f t="shared" si="57"/>
        <v>0</v>
      </c>
      <c r="J82" s="95">
        <f t="shared" si="57"/>
        <v>0</v>
      </c>
      <c r="K82" s="95">
        <f t="shared" si="57"/>
        <v>0</v>
      </c>
      <c r="L82" s="242">
        <f t="shared" si="57"/>
        <v>0</v>
      </c>
      <c r="M82" s="3">
        <f t="shared" si="53"/>
        <v>0</v>
      </c>
      <c r="N82" s="3" t="s">
        <v>683</v>
      </c>
      <c r="O82" s="3">
        <f t="shared" si="54"/>
        <v>0</v>
      </c>
      <c r="P82" s="3" t="s">
        <v>683</v>
      </c>
      <c r="Q82" s="3">
        <f t="shared" si="55"/>
        <v>-5388725</v>
      </c>
      <c r="R82" s="3">
        <f t="shared" si="56"/>
        <v>0</v>
      </c>
    </row>
    <row r="83" spans="1:18" ht="25.5" x14ac:dyDescent="0.25">
      <c r="A83" s="189" t="s">
        <v>33</v>
      </c>
      <c r="B83" s="76" t="s">
        <v>96</v>
      </c>
      <c r="C83" s="76" t="s">
        <v>16</v>
      </c>
      <c r="D83" s="76" t="s">
        <v>98</v>
      </c>
      <c r="E83" s="46" t="s">
        <v>185</v>
      </c>
      <c r="F83" s="97" t="s">
        <v>28</v>
      </c>
      <c r="G83" s="75"/>
      <c r="H83" s="45">
        <v>5388725</v>
      </c>
      <c r="I83" s="79"/>
      <c r="J83" s="86"/>
      <c r="K83" s="65"/>
      <c r="L83" s="235"/>
      <c r="M83" s="3">
        <f t="shared" si="53"/>
        <v>0</v>
      </c>
      <c r="N83" s="3" t="s">
        <v>683</v>
      </c>
      <c r="O83" s="3">
        <f t="shared" si="54"/>
        <v>0</v>
      </c>
      <c r="P83" s="3" t="s">
        <v>683</v>
      </c>
      <c r="Q83" s="3">
        <f t="shared" si="55"/>
        <v>-5388725</v>
      </c>
      <c r="R83" s="3">
        <f t="shared" si="56"/>
        <v>0</v>
      </c>
    </row>
    <row r="84" spans="1:18" s="16" customFormat="1" ht="63.75" x14ac:dyDescent="0.2">
      <c r="A84" s="190" t="s">
        <v>342</v>
      </c>
      <c r="B84" s="84" t="s">
        <v>96</v>
      </c>
      <c r="C84" s="84" t="s">
        <v>16</v>
      </c>
      <c r="D84" s="84" t="s">
        <v>98</v>
      </c>
      <c r="E84" s="84" t="s">
        <v>48</v>
      </c>
      <c r="F84" s="84" t="s">
        <v>19</v>
      </c>
      <c r="G84" s="84"/>
      <c r="H84" s="83">
        <f>H85+H89</f>
        <v>483911.61</v>
      </c>
      <c r="I84" s="62">
        <f>I85+I89</f>
        <v>699250</v>
      </c>
      <c r="J84" s="88">
        <f t="shared" ref="J84:L84" si="58">J85+J89</f>
        <v>699250</v>
      </c>
      <c r="K84" s="62">
        <f t="shared" si="58"/>
        <v>699250</v>
      </c>
      <c r="L84" s="234">
        <f t="shared" si="58"/>
        <v>699250</v>
      </c>
      <c r="M84" s="63">
        <f t="shared" si="53"/>
        <v>0</v>
      </c>
      <c r="N84" s="63">
        <f t="shared" ref="N84:N142" si="59">J84/I84*100</f>
        <v>100</v>
      </c>
      <c r="O84" s="63">
        <f t="shared" si="54"/>
        <v>0</v>
      </c>
      <c r="P84" s="63">
        <f t="shared" ref="P84:P142" si="60">L84/K84*100</f>
        <v>100</v>
      </c>
      <c r="Q84" s="63">
        <f t="shared" si="55"/>
        <v>215338.39</v>
      </c>
      <c r="R84" s="63">
        <f t="shared" si="56"/>
        <v>144.4995295731797</v>
      </c>
    </row>
    <row r="85" spans="1:18" ht="51" x14ac:dyDescent="0.2">
      <c r="A85" s="183" t="s">
        <v>9</v>
      </c>
      <c r="B85" s="64" t="s">
        <v>96</v>
      </c>
      <c r="C85" s="64" t="s">
        <v>16</v>
      </c>
      <c r="D85" s="64" t="s">
        <v>98</v>
      </c>
      <c r="E85" s="64" t="s">
        <v>48</v>
      </c>
      <c r="F85" s="64">
        <v>100</v>
      </c>
      <c r="G85" s="64"/>
      <c r="H85" s="65">
        <f>H86</f>
        <v>447466.61</v>
      </c>
      <c r="I85" s="65">
        <f>I86</f>
        <v>691350.75</v>
      </c>
      <c r="J85" s="86">
        <f t="shared" ref="J85:L85" si="61">J86</f>
        <v>691350.75</v>
      </c>
      <c r="K85" s="65">
        <f t="shared" si="61"/>
        <v>691350.75</v>
      </c>
      <c r="L85" s="235">
        <f t="shared" si="61"/>
        <v>691350.75</v>
      </c>
      <c r="M85" s="3">
        <f t="shared" si="53"/>
        <v>0</v>
      </c>
      <c r="N85" s="3">
        <f t="shared" si="59"/>
        <v>100</v>
      </c>
      <c r="O85" s="3">
        <f t="shared" si="54"/>
        <v>0</v>
      </c>
      <c r="P85" s="3">
        <f t="shared" si="60"/>
        <v>100</v>
      </c>
      <c r="Q85" s="3">
        <f t="shared" si="55"/>
        <v>243884.14</v>
      </c>
      <c r="R85" s="3">
        <f t="shared" si="56"/>
        <v>154.50331590104568</v>
      </c>
    </row>
    <row r="86" spans="1:18" ht="25.5" x14ac:dyDescent="0.2">
      <c r="A86" s="184" t="s">
        <v>10</v>
      </c>
      <c r="B86" s="64" t="s">
        <v>96</v>
      </c>
      <c r="C86" s="64" t="s">
        <v>16</v>
      </c>
      <c r="D86" s="64" t="s">
        <v>98</v>
      </c>
      <c r="E86" s="64" t="s">
        <v>48</v>
      </c>
      <c r="F86" s="64">
        <v>120</v>
      </c>
      <c r="G86" s="64"/>
      <c r="H86" s="65">
        <f>H87+H88</f>
        <v>447466.61</v>
      </c>
      <c r="I86" s="65">
        <v>691350.75</v>
      </c>
      <c r="J86" s="86">
        <f t="shared" ref="J86:L86" si="62">J87+J88</f>
        <v>691350.75</v>
      </c>
      <c r="K86" s="65">
        <f t="shared" si="62"/>
        <v>691350.75</v>
      </c>
      <c r="L86" s="235">
        <f t="shared" si="62"/>
        <v>691350.75</v>
      </c>
      <c r="M86" s="3">
        <f t="shared" si="53"/>
        <v>0</v>
      </c>
      <c r="N86" s="3">
        <f t="shared" si="59"/>
        <v>100</v>
      </c>
      <c r="O86" s="3">
        <f t="shared" si="54"/>
        <v>0</v>
      </c>
      <c r="P86" s="3">
        <f t="shared" si="60"/>
        <v>100</v>
      </c>
      <c r="Q86" s="3">
        <f t="shared" si="55"/>
        <v>243884.14</v>
      </c>
      <c r="R86" s="3">
        <f t="shared" si="56"/>
        <v>154.50331590104568</v>
      </c>
    </row>
    <row r="87" spans="1:18" s="15" customFormat="1" ht="25.5" x14ac:dyDescent="0.2">
      <c r="A87" s="185" t="s">
        <v>327</v>
      </c>
      <c r="B87" s="64" t="s">
        <v>96</v>
      </c>
      <c r="C87" s="64" t="s">
        <v>16</v>
      </c>
      <c r="D87" s="64" t="s">
        <v>98</v>
      </c>
      <c r="E87" s="64" t="s">
        <v>48</v>
      </c>
      <c r="F87" s="64" t="s">
        <v>28</v>
      </c>
      <c r="G87" s="64" t="s">
        <v>343</v>
      </c>
      <c r="H87" s="90">
        <v>343676.3</v>
      </c>
      <c r="I87" s="65"/>
      <c r="J87" s="86">
        <v>532032.22</v>
      </c>
      <c r="K87" s="65">
        <v>532032.22</v>
      </c>
      <c r="L87" s="235">
        <v>532032.22</v>
      </c>
      <c r="M87" s="3">
        <f t="shared" si="53"/>
        <v>532032.22</v>
      </c>
      <c r="N87" s="3" t="s">
        <v>683</v>
      </c>
      <c r="O87" s="3">
        <f t="shared" si="54"/>
        <v>0</v>
      </c>
      <c r="P87" s="3">
        <f t="shared" si="60"/>
        <v>100</v>
      </c>
      <c r="Q87" s="3">
        <f t="shared" si="55"/>
        <v>188355.91999999998</v>
      </c>
      <c r="R87" s="3">
        <f t="shared" si="56"/>
        <v>154.80619990380481</v>
      </c>
    </row>
    <row r="88" spans="1:18" s="15" customFormat="1" ht="38.25" x14ac:dyDescent="0.2">
      <c r="A88" s="185" t="s">
        <v>643</v>
      </c>
      <c r="B88" s="64" t="s">
        <v>96</v>
      </c>
      <c r="C88" s="64" t="s">
        <v>16</v>
      </c>
      <c r="D88" s="64" t="s">
        <v>98</v>
      </c>
      <c r="E88" s="64" t="s">
        <v>48</v>
      </c>
      <c r="F88" s="64" t="s">
        <v>29</v>
      </c>
      <c r="G88" s="64" t="s">
        <v>343</v>
      </c>
      <c r="H88" s="90">
        <v>103790.31</v>
      </c>
      <c r="I88" s="65"/>
      <c r="J88" s="86">
        <v>159318.53</v>
      </c>
      <c r="K88" s="65">
        <v>159318.53</v>
      </c>
      <c r="L88" s="235">
        <v>159318.53</v>
      </c>
      <c r="M88" s="3">
        <f t="shared" si="53"/>
        <v>159318.53</v>
      </c>
      <c r="N88" s="3" t="s">
        <v>683</v>
      </c>
      <c r="O88" s="3">
        <f t="shared" si="54"/>
        <v>0</v>
      </c>
      <c r="P88" s="3">
        <f t="shared" si="60"/>
        <v>100</v>
      </c>
      <c r="Q88" s="3">
        <f t="shared" si="55"/>
        <v>55528.22</v>
      </c>
      <c r="R88" s="3">
        <f t="shared" si="56"/>
        <v>153.50038939087861</v>
      </c>
    </row>
    <row r="89" spans="1:18" s="15" customFormat="1" ht="25.5" x14ac:dyDescent="0.2">
      <c r="A89" s="184" t="s">
        <v>47</v>
      </c>
      <c r="B89" s="64" t="s">
        <v>96</v>
      </c>
      <c r="C89" s="64" t="s">
        <v>16</v>
      </c>
      <c r="D89" s="64" t="s">
        <v>98</v>
      </c>
      <c r="E89" s="64" t="s">
        <v>48</v>
      </c>
      <c r="F89" s="64">
        <v>200</v>
      </c>
      <c r="G89" s="64"/>
      <c r="H89" s="65">
        <f>H90</f>
        <v>36445</v>
      </c>
      <c r="I89" s="65">
        <f>I90</f>
        <v>7899.25</v>
      </c>
      <c r="J89" s="86">
        <f t="shared" ref="J89" si="63">J90</f>
        <v>7899.25</v>
      </c>
      <c r="K89" s="65">
        <f t="shared" ref="K89:L89" si="64">K90</f>
        <v>7899.25</v>
      </c>
      <c r="L89" s="235">
        <f t="shared" si="64"/>
        <v>7899.25</v>
      </c>
      <c r="M89" s="3">
        <f t="shared" si="53"/>
        <v>0</v>
      </c>
      <c r="N89" s="3">
        <f t="shared" si="59"/>
        <v>100</v>
      </c>
      <c r="O89" s="3">
        <f t="shared" si="54"/>
        <v>0</v>
      </c>
      <c r="P89" s="3">
        <f t="shared" si="60"/>
        <v>100</v>
      </c>
      <c r="Q89" s="3">
        <f t="shared" si="55"/>
        <v>-28545.75</v>
      </c>
      <c r="R89" s="3">
        <f t="shared" si="56"/>
        <v>21.67444093840033</v>
      </c>
    </row>
    <row r="90" spans="1:18" s="15" customFormat="1" ht="25.5" x14ac:dyDescent="0.2">
      <c r="A90" s="185" t="s">
        <v>11</v>
      </c>
      <c r="B90" s="64" t="s">
        <v>96</v>
      </c>
      <c r="C90" s="64" t="s">
        <v>16</v>
      </c>
      <c r="D90" s="64" t="s">
        <v>98</v>
      </c>
      <c r="E90" s="64" t="s">
        <v>48</v>
      </c>
      <c r="F90" s="64">
        <v>240</v>
      </c>
      <c r="G90" s="64"/>
      <c r="H90" s="65">
        <f>H91+H92</f>
        <v>36445</v>
      </c>
      <c r="I90" s="65">
        <v>7899.25</v>
      </c>
      <c r="J90" s="65">
        <f t="shared" ref="J90:L90" si="65">J91+J92</f>
        <v>7899.25</v>
      </c>
      <c r="K90" s="65">
        <f t="shared" si="65"/>
        <v>7899.25</v>
      </c>
      <c r="L90" s="235">
        <f t="shared" si="65"/>
        <v>7899.25</v>
      </c>
      <c r="M90" s="3">
        <f t="shared" si="53"/>
        <v>0</v>
      </c>
      <c r="N90" s="3">
        <f t="shared" si="59"/>
        <v>100</v>
      </c>
      <c r="O90" s="3">
        <f t="shared" si="54"/>
        <v>0</v>
      </c>
      <c r="P90" s="3">
        <f t="shared" si="60"/>
        <v>100</v>
      </c>
      <c r="Q90" s="3">
        <f t="shared" si="55"/>
        <v>-28545.75</v>
      </c>
      <c r="R90" s="3">
        <f t="shared" si="56"/>
        <v>21.67444093840033</v>
      </c>
    </row>
    <row r="91" spans="1:18" s="15" customFormat="1" ht="25.5" x14ac:dyDescent="0.2">
      <c r="A91" s="180" t="s">
        <v>333</v>
      </c>
      <c r="B91" s="66" t="s">
        <v>96</v>
      </c>
      <c r="C91" s="66" t="s">
        <v>16</v>
      </c>
      <c r="D91" s="66" t="s">
        <v>98</v>
      </c>
      <c r="E91" s="66" t="s">
        <v>48</v>
      </c>
      <c r="F91" s="66" t="s">
        <v>27</v>
      </c>
      <c r="G91" s="66" t="s">
        <v>343</v>
      </c>
      <c r="H91" s="85"/>
      <c r="I91" s="68"/>
      <c r="J91" s="87">
        <v>7899.25</v>
      </c>
      <c r="K91" s="68">
        <v>7899.25</v>
      </c>
      <c r="L91" s="236">
        <v>7899.25</v>
      </c>
      <c r="M91" s="69">
        <f t="shared" si="53"/>
        <v>7899.25</v>
      </c>
      <c r="N91" s="69" t="s">
        <v>683</v>
      </c>
      <c r="O91" s="69">
        <f t="shared" si="54"/>
        <v>0</v>
      </c>
      <c r="P91" s="69">
        <f t="shared" si="60"/>
        <v>100</v>
      </c>
      <c r="Q91" s="69">
        <f t="shared" si="55"/>
        <v>7899.25</v>
      </c>
      <c r="R91" s="3" t="s">
        <v>683</v>
      </c>
    </row>
    <row r="92" spans="1:18" s="15" customFormat="1" x14ac:dyDescent="0.2">
      <c r="A92" s="180" t="s">
        <v>331</v>
      </c>
      <c r="B92" s="66" t="s">
        <v>96</v>
      </c>
      <c r="C92" s="66" t="s">
        <v>16</v>
      </c>
      <c r="D92" s="66" t="s">
        <v>98</v>
      </c>
      <c r="E92" s="66" t="s">
        <v>48</v>
      </c>
      <c r="F92" s="66">
        <v>244</v>
      </c>
      <c r="G92" s="66" t="s">
        <v>343</v>
      </c>
      <c r="H92" s="85">
        <v>36445</v>
      </c>
      <c r="I92" s="68"/>
      <c r="J92" s="87"/>
      <c r="K92" s="68"/>
      <c r="L92" s="236"/>
      <c r="M92" s="69">
        <f t="shared" si="53"/>
        <v>0</v>
      </c>
      <c r="N92" s="3" t="s">
        <v>683</v>
      </c>
      <c r="O92" s="69">
        <f t="shared" si="54"/>
        <v>0</v>
      </c>
      <c r="P92" s="3" t="s">
        <v>683</v>
      </c>
      <c r="Q92" s="69">
        <f t="shared" si="55"/>
        <v>-36445</v>
      </c>
      <c r="R92" s="69">
        <f t="shared" si="56"/>
        <v>0</v>
      </c>
    </row>
    <row r="93" spans="1:18" s="16" customFormat="1" ht="89.25" x14ac:dyDescent="0.2">
      <c r="A93" s="177" t="s">
        <v>344</v>
      </c>
      <c r="B93" s="61" t="s">
        <v>96</v>
      </c>
      <c r="C93" s="61" t="s">
        <v>16</v>
      </c>
      <c r="D93" s="61" t="s">
        <v>98</v>
      </c>
      <c r="E93" s="61" t="s">
        <v>49</v>
      </c>
      <c r="F93" s="61" t="s">
        <v>19</v>
      </c>
      <c r="G93" s="61"/>
      <c r="H93" s="62">
        <f>H94+H98</f>
        <v>1072980</v>
      </c>
      <c r="I93" s="62">
        <f>I94+I98</f>
        <v>1096280</v>
      </c>
      <c r="J93" s="88">
        <f t="shared" ref="J93:L93" si="66">J94+J98</f>
        <v>1096280</v>
      </c>
      <c r="K93" s="62">
        <f t="shared" si="66"/>
        <v>1096280</v>
      </c>
      <c r="L93" s="234">
        <f t="shared" si="66"/>
        <v>1096280</v>
      </c>
      <c r="M93" s="63">
        <f t="shared" si="53"/>
        <v>0</v>
      </c>
      <c r="N93" s="63">
        <f t="shared" si="59"/>
        <v>100</v>
      </c>
      <c r="O93" s="63">
        <f t="shared" si="54"/>
        <v>0</v>
      </c>
      <c r="P93" s="63">
        <f t="shared" si="60"/>
        <v>100</v>
      </c>
      <c r="Q93" s="63">
        <f t="shared" si="55"/>
        <v>23300</v>
      </c>
      <c r="R93" s="63">
        <f t="shared" si="56"/>
        <v>102.17152230237284</v>
      </c>
    </row>
    <row r="94" spans="1:18" ht="51" x14ac:dyDescent="0.2">
      <c r="A94" s="183" t="s">
        <v>9</v>
      </c>
      <c r="B94" s="64" t="s">
        <v>96</v>
      </c>
      <c r="C94" s="64" t="s">
        <v>16</v>
      </c>
      <c r="D94" s="64" t="s">
        <v>98</v>
      </c>
      <c r="E94" s="64" t="s">
        <v>49</v>
      </c>
      <c r="F94" s="64">
        <v>100</v>
      </c>
      <c r="G94" s="64"/>
      <c r="H94" s="65">
        <f>H95</f>
        <v>1031494.51</v>
      </c>
      <c r="I94" s="65">
        <f>I95</f>
        <v>1048711</v>
      </c>
      <c r="J94" s="86">
        <f t="shared" ref="J94:L94" si="67">J95</f>
        <v>1048711</v>
      </c>
      <c r="K94" s="65">
        <f t="shared" si="67"/>
        <v>1048711</v>
      </c>
      <c r="L94" s="235">
        <f t="shared" si="67"/>
        <v>1048711</v>
      </c>
      <c r="M94" s="3">
        <f t="shared" si="53"/>
        <v>0</v>
      </c>
      <c r="N94" s="3">
        <f t="shared" si="59"/>
        <v>100</v>
      </c>
      <c r="O94" s="3">
        <f t="shared" si="54"/>
        <v>0</v>
      </c>
      <c r="P94" s="3">
        <f t="shared" si="60"/>
        <v>100</v>
      </c>
      <c r="Q94" s="3">
        <f t="shared" si="55"/>
        <v>17216.489999999991</v>
      </c>
      <c r="R94" s="3">
        <f t="shared" si="56"/>
        <v>101.66908207780961</v>
      </c>
    </row>
    <row r="95" spans="1:18" ht="25.5" x14ac:dyDescent="0.2">
      <c r="A95" s="184" t="s">
        <v>10</v>
      </c>
      <c r="B95" s="64" t="s">
        <v>96</v>
      </c>
      <c r="C95" s="64" t="s">
        <v>16</v>
      </c>
      <c r="D95" s="64" t="s">
        <v>98</v>
      </c>
      <c r="E95" s="64" t="s">
        <v>49</v>
      </c>
      <c r="F95" s="64">
        <v>120</v>
      </c>
      <c r="G95" s="64"/>
      <c r="H95" s="65">
        <f>H96+H97</f>
        <v>1031494.51</v>
      </c>
      <c r="I95" s="65">
        <v>1048711</v>
      </c>
      <c r="J95" s="86">
        <f t="shared" ref="J95:L95" si="68">J96+J97</f>
        <v>1048711</v>
      </c>
      <c r="K95" s="65">
        <f t="shared" si="68"/>
        <v>1048711</v>
      </c>
      <c r="L95" s="235">
        <f t="shared" si="68"/>
        <v>1048711</v>
      </c>
      <c r="M95" s="3">
        <f t="shared" si="53"/>
        <v>0</v>
      </c>
      <c r="N95" s="3">
        <f t="shared" si="59"/>
        <v>100</v>
      </c>
      <c r="O95" s="3">
        <f t="shared" si="54"/>
        <v>0</v>
      </c>
      <c r="P95" s="3">
        <f t="shared" si="60"/>
        <v>100</v>
      </c>
      <c r="Q95" s="3">
        <f t="shared" si="55"/>
        <v>17216.489999999991</v>
      </c>
      <c r="R95" s="3">
        <f t="shared" si="56"/>
        <v>101.66908207780961</v>
      </c>
    </row>
    <row r="96" spans="1:18" s="22" customFormat="1" ht="25.5" x14ac:dyDescent="0.2">
      <c r="A96" s="180" t="s">
        <v>327</v>
      </c>
      <c r="B96" s="66" t="s">
        <v>96</v>
      </c>
      <c r="C96" s="66" t="s">
        <v>16</v>
      </c>
      <c r="D96" s="66" t="s">
        <v>98</v>
      </c>
      <c r="E96" s="66" t="s">
        <v>49</v>
      </c>
      <c r="F96" s="66" t="s">
        <v>28</v>
      </c>
      <c r="G96" s="66" t="s">
        <v>345</v>
      </c>
      <c r="H96" s="85">
        <v>796655.64</v>
      </c>
      <c r="I96" s="68"/>
      <c r="J96" s="87">
        <v>809603.59</v>
      </c>
      <c r="K96" s="68">
        <v>809603.59</v>
      </c>
      <c r="L96" s="236">
        <v>809603.59</v>
      </c>
      <c r="M96" s="69">
        <f t="shared" si="53"/>
        <v>809603.59</v>
      </c>
      <c r="N96" s="69" t="s">
        <v>683</v>
      </c>
      <c r="O96" s="69">
        <f t="shared" si="54"/>
        <v>0</v>
      </c>
      <c r="P96" s="69">
        <f t="shared" si="60"/>
        <v>100</v>
      </c>
      <c r="Q96" s="69">
        <f t="shared" si="55"/>
        <v>12947.949999999953</v>
      </c>
      <c r="R96" s="69">
        <f t="shared" si="56"/>
        <v>101.62528818599714</v>
      </c>
    </row>
    <row r="97" spans="1:18" s="17" customFormat="1" ht="38.25" x14ac:dyDescent="0.2">
      <c r="A97" s="185" t="s">
        <v>643</v>
      </c>
      <c r="B97" s="64" t="s">
        <v>96</v>
      </c>
      <c r="C97" s="64" t="s">
        <v>16</v>
      </c>
      <c r="D97" s="64" t="s">
        <v>98</v>
      </c>
      <c r="E97" s="64" t="s">
        <v>49</v>
      </c>
      <c r="F97" s="64" t="s">
        <v>29</v>
      </c>
      <c r="G97" s="64" t="s">
        <v>345</v>
      </c>
      <c r="H97" s="90">
        <v>234838.87</v>
      </c>
      <c r="I97" s="65"/>
      <c r="J97" s="86">
        <v>239107.41</v>
      </c>
      <c r="K97" s="65">
        <v>239107.41</v>
      </c>
      <c r="L97" s="235">
        <v>239107.41</v>
      </c>
      <c r="M97" s="3">
        <f t="shared" si="53"/>
        <v>239107.41</v>
      </c>
      <c r="N97" s="3" t="s">
        <v>683</v>
      </c>
      <c r="O97" s="3">
        <f t="shared" si="54"/>
        <v>0</v>
      </c>
      <c r="P97" s="3">
        <f t="shared" si="60"/>
        <v>100</v>
      </c>
      <c r="Q97" s="3">
        <f t="shared" si="55"/>
        <v>4268.5400000000081</v>
      </c>
      <c r="R97" s="3">
        <f t="shared" si="56"/>
        <v>101.81764628657939</v>
      </c>
    </row>
    <row r="98" spans="1:18" s="17" customFormat="1" ht="25.5" x14ac:dyDescent="0.2">
      <c r="A98" s="184" t="s">
        <v>47</v>
      </c>
      <c r="B98" s="64" t="s">
        <v>96</v>
      </c>
      <c r="C98" s="64" t="s">
        <v>16</v>
      </c>
      <c r="D98" s="64" t="s">
        <v>98</v>
      </c>
      <c r="E98" s="64" t="s">
        <v>49</v>
      </c>
      <c r="F98" s="64">
        <v>200</v>
      </c>
      <c r="G98" s="64"/>
      <c r="H98" s="65">
        <f>H99</f>
        <v>41485.49</v>
      </c>
      <c r="I98" s="65">
        <f>I99</f>
        <v>47569</v>
      </c>
      <c r="J98" s="86">
        <f t="shared" ref="J98:L98" si="69">J99</f>
        <v>47569</v>
      </c>
      <c r="K98" s="65">
        <f t="shared" si="69"/>
        <v>47569</v>
      </c>
      <c r="L98" s="235">
        <f t="shared" si="69"/>
        <v>47569</v>
      </c>
      <c r="M98" s="3">
        <f t="shared" si="53"/>
        <v>0</v>
      </c>
      <c r="N98" s="3">
        <f t="shared" si="59"/>
        <v>100</v>
      </c>
      <c r="O98" s="3">
        <f t="shared" si="54"/>
        <v>0</v>
      </c>
      <c r="P98" s="3">
        <f t="shared" si="60"/>
        <v>100</v>
      </c>
      <c r="Q98" s="3">
        <f t="shared" si="55"/>
        <v>6083.510000000002</v>
      </c>
      <c r="R98" s="3">
        <f t="shared" si="56"/>
        <v>114.66418740624735</v>
      </c>
    </row>
    <row r="99" spans="1:18" s="17" customFormat="1" ht="25.5" x14ac:dyDescent="0.2">
      <c r="A99" s="185" t="s">
        <v>11</v>
      </c>
      <c r="B99" s="64" t="s">
        <v>96</v>
      </c>
      <c r="C99" s="64" t="s">
        <v>16</v>
      </c>
      <c r="D99" s="64" t="s">
        <v>98</v>
      </c>
      <c r="E99" s="64" t="s">
        <v>49</v>
      </c>
      <c r="F99" s="64">
        <v>240</v>
      </c>
      <c r="G99" s="64"/>
      <c r="H99" s="65">
        <f>H100+H101</f>
        <v>41485.49</v>
      </c>
      <c r="I99" s="65">
        <v>47569</v>
      </c>
      <c r="J99" s="86">
        <f t="shared" ref="J99:L99" si="70">J100+J101</f>
        <v>47569</v>
      </c>
      <c r="K99" s="65">
        <f t="shared" si="70"/>
        <v>47569</v>
      </c>
      <c r="L99" s="235">
        <f t="shared" si="70"/>
        <v>47569</v>
      </c>
      <c r="M99" s="3">
        <f t="shared" si="53"/>
        <v>0</v>
      </c>
      <c r="N99" s="3">
        <f t="shared" si="59"/>
        <v>100</v>
      </c>
      <c r="O99" s="3">
        <f t="shared" si="54"/>
        <v>0</v>
      </c>
      <c r="P99" s="3">
        <f t="shared" si="60"/>
        <v>100</v>
      </c>
      <c r="Q99" s="3">
        <f t="shared" si="55"/>
        <v>6083.510000000002</v>
      </c>
      <c r="R99" s="3">
        <f t="shared" si="56"/>
        <v>114.66418740624735</v>
      </c>
    </row>
    <row r="100" spans="1:18" s="15" customFormat="1" ht="25.5" x14ac:dyDescent="0.2">
      <c r="A100" s="180" t="s">
        <v>333</v>
      </c>
      <c r="B100" s="66" t="s">
        <v>96</v>
      </c>
      <c r="C100" s="66" t="s">
        <v>16</v>
      </c>
      <c r="D100" s="66" t="s">
        <v>98</v>
      </c>
      <c r="E100" s="66" t="s">
        <v>49</v>
      </c>
      <c r="F100" s="66" t="s">
        <v>27</v>
      </c>
      <c r="G100" s="66" t="s">
        <v>345</v>
      </c>
      <c r="H100" s="85">
        <v>20188.849999999999</v>
      </c>
      <c r="I100" s="68"/>
      <c r="J100" s="87">
        <v>16115</v>
      </c>
      <c r="K100" s="68">
        <v>16115</v>
      </c>
      <c r="L100" s="236">
        <v>16115</v>
      </c>
      <c r="M100" s="69">
        <f t="shared" si="53"/>
        <v>16115</v>
      </c>
      <c r="N100" s="69" t="s">
        <v>683</v>
      </c>
      <c r="O100" s="69">
        <f t="shared" si="54"/>
        <v>0</v>
      </c>
      <c r="P100" s="69">
        <f t="shared" si="60"/>
        <v>100</v>
      </c>
      <c r="Q100" s="69">
        <f t="shared" si="55"/>
        <v>-4073.8499999999985</v>
      </c>
      <c r="R100" s="69">
        <f t="shared" si="56"/>
        <v>79.821287492848782</v>
      </c>
    </row>
    <row r="101" spans="1:18" s="15" customFormat="1" x14ac:dyDescent="0.2">
      <c r="A101" s="180" t="s">
        <v>331</v>
      </c>
      <c r="B101" s="66" t="s">
        <v>96</v>
      </c>
      <c r="C101" s="66" t="s">
        <v>16</v>
      </c>
      <c r="D101" s="66" t="s">
        <v>98</v>
      </c>
      <c r="E101" s="66" t="s">
        <v>49</v>
      </c>
      <c r="F101" s="66" t="s">
        <v>25</v>
      </c>
      <c r="G101" s="66" t="s">
        <v>345</v>
      </c>
      <c r="H101" s="85">
        <v>21296.639999999999</v>
      </c>
      <c r="I101" s="68"/>
      <c r="J101" s="87">
        <v>31454</v>
      </c>
      <c r="K101" s="68">
        <v>31454</v>
      </c>
      <c r="L101" s="236">
        <v>31454</v>
      </c>
      <c r="M101" s="69">
        <f t="shared" si="53"/>
        <v>31454</v>
      </c>
      <c r="N101" s="69" t="s">
        <v>683</v>
      </c>
      <c r="O101" s="69">
        <f t="shared" si="54"/>
        <v>0</v>
      </c>
      <c r="P101" s="69">
        <f t="shared" si="60"/>
        <v>100</v>
      </c>
      <c r="Q101" s="69">
        <f t="shared" si="55"/>
        <v>10157.36</v>
      </c>
      <c r="R101" s="69">
        <f t="shared" si="56"/>
        <v>147.69465981488159</v>
      </c>
    </row>
    <row r="102" spans="1:18" s="19" customFormat="1" ht="102" x14ac:dyDescent="0.2">
      <c r="A102" s="177" t="s">
        <v>346</v>
      </c>
      <c r="B102" s="61" t="s">
        <v>96</v>
      </c>
      <c r="C102" s="61" t="s">
        <v>16</v>
      </c>
      <c r="D102" s="61" t="s">
        <v>98</v>
      </c>
      <c r="E102" s="61" t="s">
        <v>50</v>
      </c>
      <c r="F102" s="61" t="s">
        <v>19</v>
      </c>
      <c r="G102" s="61"/>
      <c r="H102" s="62">
        <f>H103</f>
        <v>509524.81999999995</v>
      </c>
      <c r="I102" s="62">
        <f>I103</f>
        <v>675930</v>
      </c>
      <c r="J102" s="88">
        <f t="shared" ref="J102:J103" si="71">J103</f>
        <v>675930</v>
      </c>
      <c r="K102" s="62">
        <f t="shared" ref="K102:L103" si="72">K103</f>
        <v>675930</v>
      </c>
      <c r="L102" s="234">
        <f t="shared" si="72"/>
        <v>675930</v>
      </c>
      <c r="M102" s="63">
        <f t="shared" si="53"/>
        <v>0</v>
      </c>
      <c r="N102" s="63">
        <f t="shared" si="59"/>
        <v>100</v>
      </c>
      <c r="O102" s="63">
        <f t="shared" si="54"/>
        <v>0</v>
      </c>
      <c r="P102" s="63">
        <f t="shared" si="60"/>
        <v>100</v>
      </c>
      <c r="Q102" s="63">
        <f t="shared" si="55"/>
        <v>166405.18000000005</v>
      </c>
      <c r="R102" s="63">
        <f t="shared" si="56"/>
        <v>132.65889579235807</v>
      </c>
    </row>
    <row r="103" spans="1:18" s="15" customFormat="1" ht="51" x14ac:dyDescent="0.2">
      <c r="A103" s="183" t="s">
        <v>9</v>
      </c>
      <c r="B103" s="64" t="s">
        <v>96</v>
      </c>
      <c r="C103" s="64" t="s">
        <v>16</v>
      </c>
      <c r="D103" s="64" t="s">
        <v>98</v>
      </c>
      <c r="E103" s="64" t="s">
        <v>50</v>
      </c>
      <c r="F103" s="64">
        <v>100</v>
      </c>
      <c r="G103" s="64"/>
      <c r="H103" s="65">
        <f>H104</f>
        <v>509524.81999999995</v>
      </c>
      <c r="I103" s="65">
        <f>I104</f>
        <v>675930</v>
      </c>
      <c r="J103" s="86">
        <f t="shared" si="71"/>
        <v>675930</v>
      </c>
      <c r="K103" s="65">
        <f t="shared" si="72"/>
        <v>675930</v>
      </c>
      <c r="L103" s="235">
        <f t="shared" si="72"/>
        <v>675930</v>
      </c>
      <c r="M103" s="3">
        <f t="shared" si="53"/>
        <v>0</v>
      </c>
      <c r="N103" s="3">
        <f t="shared" si="59"/>
        <v>100</v>
      </c>
      <c r="O103" s="3">
        <f t="shared" si="54"/>
        <v>0</v>
      </c>
      <c r="P103" s="3">
        <f t="shared" si="60"/>
        <v>100</v>
      </c>
      <c r="Q103" s="3">
        <f t="shared" si="55"/>
        <v>166405.18000000005</v>
      </c>
      <c r="R103" s="3">
        <f t="shared" si="56"/>
        <v>132.65889579235807</v>
      </c>
    </row>
    <row r="104" spans="1:18" s="15" customFormat="1" ht="25.5" x14ac:dyDescent="0.2">
      <c r="A104" s="184" t="s">
        <v>10</v>
      </c>
      <c r="B104" s="64" t="s">
        <v>96</v>
      </c>
      <c r="C104" s="64" t="s">
        <v>16</v>
      </c>
      <c r="D104" s="64" t="s">
        <v>98</v>
      </c>
      <c r="E104" s="64" t="s">
        <v>50</v>
      </c>
      <c r="F104" s="64">
        <v>120</v>
      </c>
      <c r="G104" s="64"/>
      <c r="H104" s="65">
        <f>H105+H106</f>
        <v>509524.81999999995</v>
      </c>
      <c r="I104" s="65">
        <v>675930</v>
      </c>
      <c r="J104" s="86">
        <f t="shared" ref="J104:L104" si="73">J105+J106</f>
        <v>675930</v>
      </c>
      <c r="K104" s="65">
        <f t="shared" si="73"/>
        <v>675930</v>
      </c>
      <c r="L104" s="235">
        <f t="shared" si="73"/>
        <v>675930</v>
      </c>
      <c r="M104" s="3">
        <f t="shared" si="53"/>
        <v>0</v>
      </c>
      <c r="N104" s="3">
        <f t="shared" si="59"/>
        <v>100</v>
      </c>
      <c r="O104" s="3">
        <f t="shared" si="54"/>
        <v>0</v>
      </c>
      <c r="P104" s="3">
        <f t="shared" si="60"/>
        <v>100</v>
      </c>
      <c r="Q104" s="3">
        <f t="shared" si="55"/>
        <v>166405.18000000005</v>
      </c>
      <c r="R104" s="3">
        <f t="shared" si="56"/>
        <v>132.65889579235807</v>
      </c>
    </row>
    <row r="105" spans="1:18" s="15" customFormat="1" ht="25.5" x14ac:dyDescent="0.2">
      <c r="A105" s="180" t="s">
        <v>327</v>
      </c>
      <c r="B105" s="66" t="s">
        <v>96</v>
      </c>
      <c r="C105" s="66" t="s">
        <v>16</v>
      </c>
      <c r="D105" s="66" t="s">
        <v>98</v>
      </c>
      <c r="E105" s="66" t="s">
        <v>50</v>
      </c>
      <c r="F105" s="66" t="s">
        <v>28</v>
      </c>
      <c r="G105" s="66" t="s">
        <v>347</v>
      </c>
      <c r="H105" s="85">
        <v>392353.41</v>
      </c>
      <c r="I105" s="68"/>
      <c r="J105" s="87">
        <v>519339.41</v>
      </c>
      <c r="K105" s="68">
        <v>519339.41</v>
      </c>
      <c r="L105" s="236">
        <v>519339.41</v>
      </c>
      <c r="M105" s="69">
        <f t="shared" si="53"/>
        <v>519339.41</v>
      </c>
      <c r="N105" s="69" t="s">
        <v>683</v>
      </c>
      <c r="O105" s="69">
        <f t="shared" si="54"/>
        <v>0</v>
      </c>
      <c r="P105" s="69">
        <f t="shared" si="60"/>
        <v>100</v>
      </c>
      <c r="Q105" s="69">
        <f t="shared" si="55"/>
        <v>126986</v>
      </c>
      <c r="R105" s="69">
        <f t="shared" si="56"/>
        <v>132.36520870304147</v>
      </c>
    </row>
    <row r="106" spans="1:18" s="15" customFormat="1" ht="38.25" x14ac:dyDescent="0.2">
      <c r="A106" s="180" t="s">
        <v>643</v>
      </c>
      <c r="B106" s="66" t="s">
        <v>96</v>
      </c>
      <c r="C106" s="66" t="s">
        <v>16</v>
      </c>
      <c r="D106" s="66" t="s">
        <v>98</v>
      </c>
      <c r="E106" s="66" t="s">
        <v>50</v>
      </c>
      <c r="F106" s="66" t="s">
        <v>29</v>
      </c>
      <c r="G106" s="66" t="s">
        <v>347</v>
      </c>
      <c r="H106" s="85">
        <v>117171.41</v>
      </c>
      <c r="I106" s="68"/>
      <c r="J106" s="87">
        <v>156590.59</v>
      </c>
      <c r="K106" s="68">
        <v>156590.59</v>
      </c>
      <c r="L106" s="236">
        <v>156590.59</v>
      </c>
      <c r="M106" s="69">
        <f t="shared" si="53"/>
        <v>156590.59</v>
      </c>
      <c r="N106" s="69" t="s">
        <v>683</v>
      </c>
      <c r="O106" s="69">
        <f t="shared" si="54"/>
        <v>0</v>
      </c>
      <c r="P106" s="69">
        <f t="shared" si="60"/>
        <v>100</v>
      </c>
      <c r="Q106" s="69">
        <f t="shared" si="55"/>
        <v>39419.179999999993</v>
      </c>
      <c r="R106" s="69">
        <f t="shared" si="56"/>
        <v>133.64231940197698</v>
      </c>
    </row>
    <row r="107" spans="1:18" ht="76.5" x14ac:dyDescent="0.2">
      <c r="A107" s="185" t="s">
        <v>348</v>
      </c>
      <c r="B107" s="64" t="s">
        <v>96</v>
      </c>
      <c r="C107" s="64" t="s">
        <v>16</v>
      </c>
      <c r="D107" s="64" t="s">
        <v>98</v>
      </c>
      <c r="E107" s="64" t="s">
        <v>51</v>
      </c>
      <c r="F107" s="64" t="s">
        <v>19</v>
      </c>
      <c r="G107" s="64"/>
      <c r="H107" s="65">
        <f>H108</f>
        <v>308561.51</v>
      </c>
      <c r="I107" s="65">
        <f>I108</f>
        <v>318090</v>
      </c>
      <c r="J107" s="86">
        <f t="shared" ref="J107:J108" si="74">J108</f>
        <v>318090</v>
      </c>
      <c r="K107" s="65">
        <f t="shared" ref="K107:L108" si="75">K108</f>
        <v>318090</v>
      </c>
      <c r="L107" s="235">
        <f t="shared" si="75"/>
        <v>318090</v>
      </c>
      <c r="M107" s="3">
        <f t="shared" si="53"/>
        <v>0</v>
      </c>
      <c r="N107" s="3">
        <f t="shared" si="59"/>
        <v>100</v>
      </c>
      <c r="O107" s="3">
        <f t="shared" si="54"/>
        <v>0</v>
      </c>
      <c r="P107" s="3">
        <f t="shared" si="60"/>
        <v>100</v>
      </c>
      <c r="Q107" s="3">
        <f t="shared" si="55"/>
        <v>9528.4899999999907</v>
      </c>
      <c r="R107" s="3">
        <f t="shared" si="56"/>
        <v>103.0880358344111</v>
      </c>
    </row>
    <row r="108" spans="1:18" ht="51" x14ac:dyDescent="0.2">
      <c r="A108" s="183" t="s">
        <v>9</v>
      </c>
      <c r="B108" s="64" t="s">
        <v>96</v>
      </c>
      <c r="C108" s="64" t="s">
        <v>16</v>
      </c>
      <c r="D108" s="64" t="s">
        <v>98</v>
      </c>
      <c r="E108" s="64" t="s">
        <v>51</v>
      </c>
      <c r="F108" s="64">
        <v>100</v>
      </c>
      <c r="G108" s="64"/>
      <c r="H108" s="65">
        <f>H109</f>
        <v>308561.51</v>
      </c>
      <c r="I108" s="65">
        <f>I109</f>
        <v>318090</v>
      </c>
      <c r="J108" s="86">
        <f t="shared" si="74"/>
        <v>318090</v>
      </c>
      <c r="K108" s="65">
        <f t="shared" si="75"/>
        <v>318090</v>
      </c>
      <c r="L108" s="235">
        <f t="shared" si="75"/>
        <v>318090</v>
      </c>
      <c r="M108" s="3">
        <f t="shared" si="53"/>
        <v>0</v>
      </c>
      <c r="N108" s="3">
        <f t="shared" si="59"/>
        <v>100</v>
      </c>
      <c r="O108" s="3">
        <f t="shared" si="54"/>
        <v>0</v>
      </c>
      <c r="P108" s="3">
        <f t="shared" si="60"/>
        <v>100</v>
      </c>
      <c r="Q108" s="3">
        <f t="shared" si="55"/>
        <v>9528.4899999999907</v>
      </c>
      <c r="R108" s="3">
        <f t="shared" si="56"/>
        <v>103.0880358344111</v>
      </c>
    </row>
    <row r="109" spans="1:18" ht="25.5" x14ac:dyDescent="0.2">
      <c r="A109" s="184" t="s">
        <v>10</v>
      </c>
      <c r="B109" s="64" t="s">
        <v>96</v>
      </c>
      <c r="C109" s="64" t="s">
        <v>16</v>
      </c>
      <c r="D109" s="64" t="s">
        <v>98</v>
      </c>
      <c r="E109" s="64" t="s">
        <v>51</v>
      </c>
      <c r="F109" s="64">
        <v>120</v>
      </c>
      <c r="G109" s="64"/>
      <c r="H109" s="65">
        <f>H110+H111</f>
        <v>308561.51</v>
      </c>
      <c r="I109" s="65">
        <v>318090</v>
      </c>
      <c r="J109" s="86">
        <f t="shared" ref="J109:L109" si="76">J110+J111</f>
        <v>318090</v>
      </c>
      <c r="K109" s="65">
        <f t="shared" si="76"/>
        <v>318090</v>
      </c>
      <c r="L109" s="235">
        <f t="shared" si="76"/>
        <v>318090</v>
      </c>
      <c r="M109" s="3">
        <f t="shared" si="53"/>
        <v>0</v>
      </c>
      <c r="N109" s="3">
        <f t="shared" si="59"/>
        <v>100</v>
      </c>
      <c r="O109" s="3">
        <f t="shared" si="54"/>
        <v>0</v>
      </c>
      <c r="P109" s="3">
        <f t="shared" si="60"/>
        <v>100</v>
      </c>
      <c r="Q109" s="3">
        <f t="shared" si="55"/>
        <v>9528.4899999999907</v>
      </c>
      <c r="R109" s="3">
        <f t="shared" si="56"/>
        <v>103.0880358344111</v>
      </c>
    </row>
    <row r="110" spans="1:18" s="15" customFormat="1" ht="25.5" x14ac:dyDescent="0.2">
      <c r="A110" s="180" t="s">
        <v>327</v>
      </c>
      <c r="B110" s="66" t="s">
        <v>96</v>
      </c>
      <c r="C110" s="66" t="s">
        <v>16</v>
      </c>
      <c r="D110" s="66" t="s">
        <v>98</v>
      </c>
      <c r="E110" s="66" t="s">
        <v>51</v>
      </c>
      <c r="F110" s="66" t="s">
        <v>28</v>
      </c>
      <c r="G110" s="66" t="s">
        <v>349</v>
      </c>
      <c r="H110" s="85">
        <v>237617.62</v>
      </c>
      <c r="I110" s="68"/>
      <c r="J110" s="87">
        <v>245012.42</v>
      </c>
      <c r="K110" s="68">
        <v>245012.42</v>
      </c>
      <c r="L110" s="236">
        <v>245012.42</v>
      </c>
      <c r="M110" s="69">
        <f t="shared" si="53"/>
        <v>245012.42</v>
      </c>
      <c r="N110" s="69" t="s">
        <v>683</v>
      </c>
      <c r="O110" s="69">
        <f t="shared" si="54"/>
        <v>0</v>
      </c>
      <c r="P110" s="69">
        <f t="shared" si="60"/>
        <v>100</v>
      </c>
      <c r="Q110" s="69">
        <f t="shared" si="55"/>
        <v>7394.8000000000175</v>
      </c>
      <c r="R110" s="69">
        <f t="shared" si="56"/>
        <v>103.11205877745935</v>
      </c>
    </row>
    <row r="111" spans="1:18" s="15" customFormat="1" ht="38.25" x14ac:dyDescent="0.2">
      <c r="A111" s="180" t="s">
        <v>643</v>
      </c>
      <c r="B111" s="66" t="s">
        <v>96</v>
      </c>
      <c r="C111" s="66" t="s">
        <v>16</v>
      </c>
      <c r="D111" s="66" t="s">
        <v>98</v>
      </c>
      <c r="E111" s="66" t="s">
        <v>51</v>
      </c>
      <c r="F111" s="66" t="s">
        <v>29</v>
      </c>
      <c r="G111" s="66" t="s">
        <v>349</v>
      </c>
      <c r="H111" s="85">
        <v>70943.89</v>
      </c>
      <c r="I111" s="68"/>
      <c r="J111" s="87">
        <v>73077.58</v>
      </c>
      <c r="K111" s="68">
        <v>73077.58</v>
      </c>
      <c r="L111" s="236">
        <v>73077.58</v>
      </c>
      <c r="M111" s="69">
        <f t="shared" si="53"/>
        <v>73077.58</v>
      </c>
      <c r="N111" s="69" t="s">
        <v>683</v>
      </c>
      <c r="O111" s="69">
        <f t="shared" si="54"/>
        <v>0</v>
      </c>
      <c r="P111" s="69">
        <f t="shared" si="60"/>
        <v>100</v>
      </c>
      <c r="Q111" s="69">
        <f t="shared" si="55"/>
        <v>2133.6900000000023</v>
      </c>
      <c r="R111" s="69">
        <f t="shared" si="56"/>
        <v>103.00757401377342</v>
      </c>
    </row>
    <row r="112" spans="1:18" s="19" customFormat="1" ht="89.25" x14ac:dyDescent="0.2">
      <c r="A112" s="177" t="s">
        <v>350</v>
      </c>
      <c r="B112" s="61" t="s">
        <v>96</v>
      </c>
      <c r="C112" s="61" t="s">
        <v>16</v>
      </c>
      <c r="D112" s="61" t="s">
        <v>98</v>
      </c>
      <c r="E112" s="61" t="s">
        <v>52</v>
      </c>
      <c r="F112" s="61" t="s">
        <v>19</v>
      </c>
      <c r="G112" s="61"/>
      <c r="H112" s="62">
        <f>H113</f>
        <v>301567.12</v>
      </c>
      <c r="I112" s="62">
        <f>I113</f>
        <v>318090</v>
      </c>
      <c r="J112" s="88">
        <f t="shared" ref="J112:J113" si="77">J113</f>
        <v>318090</v>
      </c>
      <c r="K112" s="62">
        <f t="shared" ref="K112:L113" si="78">K113</f>
        <v>318090</v>
      </c>
      <c r="L112" s="234">
        <f t="shared" si="78"/>
        <v>318090</v>
      </c>
      <c r="M112" s="63">
        <f t="shared" si="53"/>
        <v>0</v>
      </c>
      <c r="N112" s="63">
        <f t="shared" si="59"/>
        <v>100</v>
      </c>
      <c r="O112" s="63">
        <f t="shared" si="54"/>
        <v>0</v>
      </c>
      <c r="P112" s="63">
        <f t="shared" si="60"/>
        <v>100</v>
      </c>
      <c r="Q112" s="63">
        <f t="shared" si="55"/>
        <v>16522.880000000005</v>
      </c>
      <c r="R112" s="63">
        <f t="shared" si="56"/>
        <v>105.47900580142822</v>
      </c>
    </row>
    <row r="113" spans="1:18" s="15" customFormat="1" ht="51" x14ac:dyDescent="0.2">
      <c r="A113" s="183" t="s">
        <v>9</v>
      </c>
      <c r="B113" s="64" t="s">
        <v>96</v>
      </c>
      <c r="C113" s="64" t="s">
        <v>16</v>
      </c>
      <c r="D113" s="64" t="s">
        <v>98</v>
      </c>
      <c r="E113" s="64" t="s">
        <v>52</v>
      </c>
      <c r="F113" s="64">
        <v>100</v>
      </c>
      <c r="G113" s="64"/>
      <c r="H113" s="65">
        <f>H114</f>
        <v>301567.12</v>
      </c>
      <c r="I113" s="65">
        <f>I114</f>
        <v>318090</v>
      </c>
      <c r="J113" s="86">
        <f t="shared" si="77"/>
        <v>318090</v>
      </c>
      <c r="K113" s="65">
        <f t="shared" si="78"/>
        <v>318090</v>
      </c>
      <c r="L113" s="235">
        <f t="shared" si="78"/>
        <v>318090</v>
      </c>
      <c r="M113" s="3">
        <f t="shared" si="53"/>
        <v>0</v>
      </c>
      <c r="N113" s="3">
        <f t="shared" si="59"/>
        <v>100</v>
      </c>
      <c r="O113" s="3">
        <f t="shared" si="54"/>
        <v>0</v>
      </c>
      <c r="P113" s="3">
        <f t="shared" si="60"/>
        <v>100</v>
      </c>
      <c r="Q113" s="3">
        <f t="shared" si="55"/>
        <v>16522.880000000005</v>
      </c>
      <c r="R113" s="3">
        <f t="shared" si="56"/>
        <v>105.47900580142822</v>
      </c>
    </row>
    <row r="114" spans="1:18" s="15" customFormat="1" ht="25.5" x14ac:dyDescent="0.2">
      <c r="A114" s="184" t="s">
        <v>10</v>
      </c>
      <c r="B114" s="64" t="s">
        <v>96</v>
      </c>
      <c r="C114" s="64" t="s">
        <v>16</v>
      </c>
      <c r="D114" s="64" t="s">
        <v>98</v>
      </c>
      <c r="E114" s="64" t="s">
        <v>52</v>
      </c>
      <c r="F114" s="64">
        <v>120</v>
      </c>
      <c r="G114" s="64"/>
      <c r="H114" s="65">
        <f>H115+H116</f>
        <v>301567.12</v>
      </c>
      <c r="I114" s="65">
        <v>318090</v>
      </c>
      <c r="J114" s="86">
        <f t="shared" ref="J114:L114" si="79">J115+J116</f>
        <v>318090</v>
      </c>
      <c r="K114" s="65">
        <f t="shared" si="79"/>
        <v>318090</v>
      </c>
      <c r="L114" s="235">
        <f t="shared" si="79"/>
        <v>318090</v>
      </c>
      <c r="M114" s="3">
        <f t="shared" si="53"/>
        <v>0</v>
      </c>
      <c r="N114" s="3">
        <f t="shared" si="59"/>
        <v>100</v>
      </c>
      <c r="O114" s="3">
        <f t="shared" si="54"/>
        <v>0</v>
      </c>
      <c r="P114" s="3">
        <f t="shared" si="60"/>
        <v>100</v>
      </c>
      <c r="Q114" s="3">
        <f t="shared" si="55"/>
        <v>16522.880000000005</v>
      </c>
      <c r="R114" s="3">
        <f t="shared" si="56"/>
        <v>105.47900580142822</v>
      </c>
    </row>
    <row r="115" spans="1:18" s="15" customFormat="1" ht="25.5" x14ac:dyDescent="0.2">
      <c r="A115" s="180" t="s">
        <v>327</v>
      </c>
      <c r="B115" s="66" t="s">
        <v>96</v>
      </c>
      <c r="C115" s="66" t="s">
        <v>16</v>
      </c>
      <c r="D115" s="66" t="s">
        <v>98</v>
      </c>
      <c r="E115" s="66" t="s">
        <v>52</v>
      </c>
      <c r="F115" s="66" t="s">
        <v>28</v>
      </c>
      <c r="G115" s="66" t="s">
        <v>351</v>
      </c>
      <c r="H115" s="85">
        <v>232065.78</v>
      </c>
      <c r="I115" s="68"/>
      <c r="J115" s="87">
        <v>243939.77</v>
      </c>
      <c r="K115" s="68">
        <v>243939.77</v>
      </c>
      <c r="L115" s="236">
        <v>243939.77</v>
      </c>
      <c r="M115" s="69">
        <f t="shared" si="53"/>
        <v>243939.77</v>
      </c>
      <c r="N115" s="69" t="s">
        <v>683</v>
      </c>
      <c r="O115" s="69">
        <f t="shared" si="54"/>
        <v>0</v>
      </c>
      <c r="P115" s="69">
        <f t="shared" si="60"/>
        <v>100</v>
      </c>
      <c r="Q115" s="69">
        <f t="shared" si="55"/>
        <v>11873.989999999991</v>
      </c>
      <c r="R115" s="69">
        <f t="shared" si="56"/>
        <v>105.11664839167585</v>
      </c>
    </row>
    <row r="116" spans="1:18" s="15" customFormat="1" ht="38.25" x14ac:dyDescent="0.2">
      <c r="A116" s="180" t="s">
        <v>643</v>
      </c>
      <c r="B116" s="66" t="s">
        <v>96</v>
      </c>
      <c r="C116" s="66" t="s">
        <v>16</v>
      </c>
      <c r="D116" s="66" t="s">
        <v>98</v>
      </c>
      <c r="E116" s="66" t="s">
        <v>52</v>
      </c>
      <c r="F116" s="66" t="s">
        <v>29</v>
      </c>
      <c r="G116" s="66" t="s">
        <v>351</v>
      </c>
      <c r="H116" s="85">
        <v>69501.34</v>
      </c>
      <c r="I116" s="68"/>
      <c r="J116" s="87">
        <v>74150.23</v>
      </c>
      <c r="K116" s="68">
        <v>74150.23</v>
      </c>
      <c r="L116" s="236">
        <v>74150.23</v>
      </c>
      <c r="M116" s="69">
        <f t="shared" si="53"/>
        <v>74150.23</v>
      </c>
      <c r="N116" s="69" t="s">
        <v>683</v>
      </c>
      <c r="O116" s="69">
        <f t="shared" si="54"/>
        <v>0</v>
      </c>
      <c r="P116" s="69">
        <f t="shared" si="60"/>
        <v>100</v>
      </c>
      <c r="Q116" s="69">
        <f t="shared" si="55"/>
        <v>4648.8899999999994</v>
      </c>
      <c r="R116" s="69">
        <f t="shared" si="56"/>
        <v>106.68892139345803</v>
      </c>
    </row>
    <row r="117" spans="1:18" s="19" customFormat="1" ht="76.5" x14ac:dyDescent="0.2">
      <c r="A117" s="177" t="s">
        <v>352</v>
      </c>
      <c r="B117" s="61" t="s">
        <v>96</v>
      </c>
      <c r="C117" s="61" t="s">
        <v>16</v>
      </c>
      <c r="D117" s="61" t="s">
        <v>98</v>
      </c>
      <c r="E117" s="61" t="s">
        <v>53</v>
      </c>
      <c r="F117" s="61" t="s">
        <v>19</v>
      </c>
      <c r="G117" s="61"/>
      <c r="H117" s="62">
        <f>H118</f>
        <v>123096.72</v>
      </c>
      <c r="I117" s="62">
        <f>I118</f>
        <v>155740</v>
      </c>
      <c r="J117" s="88">
        <f t="shared" ref="J117:J118" si="80">J118</f>
        <v>155740</v>
      </c>
      <c r="K117" s="62">
        <f t="shared" ref="K117:L118" si="81">K118</f>
        <v>155740</v>
      </c>
      <c r="L117" s="234">
        <f t="shared" si="81"/>
        <v>155740</v>
      </c>
      <c r="M117" s="63">
        <f t="shared" si="53"/>
        <v>0</v>
      </c>
      <c r="N117" s="63">
        <f t="shared" si="59"/>
        <v>100</v>
      </c>
      <c r="O117" s="63">
        <f t="shared" si="54"/>
        <v>0</v>
      </c>
      <c r="P117" s="63">
        <f t="shared" si="60"/>
        <v>100</v>
      </c>
      <c r="Q117" s="63">
        <f t="shared" si="55"/>
        <v>32643.279999999999</v>
      </c>
      <c r="R117" s="63">
        <f t="shared" si="56"/>
        <v>126.51839951543795</v>
      </c>
    </row>
    <row r="118" spans="1:18" s="15" customFormat="1" ht="51" x14ac:dyDescent="0.2">
      <c r="A118" s="183" t="s">
        <v>9</v>
      </c>
      <c r="B118" s="64" t="s">
        <v>96</v>
      </c>
      <c r="C118" s="64" t="s">
        <v>16</v>
      </c>
      <c r="D118" s="64" t="s">
        <v>98</v>
      </c>
      <c r="E118" s="64" t="s">
        <v>53</v>
      </c>
      <c r="F118" s="64">
        <v>100</v>
      </c>
      <c r="G118" s="64"/>
      <c r="H118" s="65">
        <f>H119</f>
        <v>123096.72</v>
      </c>
      <c r="I118" s="65">
        <f>I119</f>
        <v>155740</v>
      </c>
      <c r="J118" s="86">
        <f t="shared" si="80"/>
        <v>155740</v>
      </c>
      <c r="K118" s="65">
        <f t="shared" si="81"/>
        <v>155740</v>
      </c>
      <c r="L118" s="235">
        <f t="shared" si="81"/>
        <v>155740</v>
      </c>
      <c r="M118" s="3">
        <f t="shared" si="53"/>
        <v>0</v>
      </c>
      <c r="N118" s="3">
        <f t="shared" si="59"/>
        <v>100</v>
      </c>
      <c r="O118" s="3">
        <f t="shared" si="54"/>
        <v>0</v>
      </c>
      <c r="P118" s="3">
        <f t="shared" si="60"/>
        <v>100</v>
      </c>
      <c r="Q118" s="3">
        <f t="shared" si="55"/>
        <v>32643.279999999999</v>
      </c>
      <c r="R118" s="3">
        <f t="shared" si="56"/>
        <v>126.51839951543795</v>
      </c>
    </row>
    <row r="119" spans="1:18" s="15" customFormat="1" ht="25.5" x14ac:dyDescent="0.2">
      <c r="A119" s="184" t="s">
        <v>10</v>
      </c>
      <c r="B119" s="64" t="s">
        <v>96</v>
      </c>
      <c r="C119" s="64" t="s">
        <v>16</v>
      </c>
      <c r="D119" s="64" t="s">
        <v>98</v>
      </c>
      <c r="E119" s="64" t="s">
        <v>53</v>
      </c>
      <c r="F119" s="64">
        <v>120</v>
      </c>
      <c r="G119" s="64"/>
      <c r="H119" s="65">
        <f>H120+H121</f>
        <v>123096.72</v>
      </c>
      <c r="I119" s="65">
        <v>155740</v>
      </c>
      <c r="J119" s="86">
        <f t="shared" ref="J119:L119" si="82">J120+J121</f>
        <v>155740</v>
      </c>
      <c r="K119" s="65">
        <f t="shared" si="82"/>
        <v>155740</v>
      </c>
      <c r="L119" s="235">
        <f t="shared" si="82"/>
        <v>155740</v>
      </c>
      <c r="M119" s="3">
        <f t="shared" si="53"/>
        <v>0</v>
      </c>
      <c r="N119" s="3">
        <f t="shared" si="59"/>
        <v>100</v>
      </c>
      <c r="O119" s="3">
        <f t="shared" si="54"/>
        <v>0</v>
      </c>
      <c r="P119" s="3">
        <f t="shared" si="60"/>
        <v>100</v>
      </c>
      <c r="Q119" s="3">
        <f t="shared" si="55"/>
        <v>32643.279999999999</v>
      </c>
      <c r="R119" s="3">
        <f t="shared" si="56"/>
        <v>126.51839951543795</v>
      </c>
    </row>
    <row r="120" spans="1:18" s="15" customFormat="1" ht="25.5" x14ac:dyDescent="0.2">
      <c r="A120" s="180" t="s">
        <v>327</v>
      </c>
      <c r="B120" s="66" t="s">
        <v>96</v>
      </c>
      <c r="C120" s="66" t="s">
        <v>16</v>
      </c>
      <c r="D120" s="66" t="s">
        <v>98</v>
      </c>
      <c r="E120" s="66" t="s">
        <v>53</v>
      </c>
      <c r="F120" s="66" t="s">
        <v>28</v>
      </c>
      <c r="G120" s="66" t="s">
        <v>353</v>
      </c>
      <c r="H120" s="85">
        <v>94393.62</v>
      </c>
      <c r="I120" s="68"/>
      <c r="J120" s="87">
        <v>119461.33</v>
      </c>
      <c r="K120" s="68">
        <v>119461.33</v>
      </c>
      <c r="L120" s="236">
        <v>119461.33</v>
      </c>
      <c r="M120" s="69">
        <f t="shared" si="53"/>
        <v>119461.33</v>
      </c>
      <c r="N120" s="69" t="s">
        <v>683</v>
      </c>
      <c r="O120" s="69">
        <f t="shared" si="54"/>
        <v>0</v>
      </c>
      <c r="P120" s="69">
        <f t="shared" si="60"/>
        <v>100</v>
      </c>
      <c r="Q120" s="69">
        <f t="shared" si="55"/>
        <v>25067.710000000006</v>
      </c>
      <c r="R120" s="69">
        <f t="shared" si="56"/>
        <v>126.55657236156428</v>
      </c>
    </row>
    <row r="121" spans="1:18" s="15" customFormat="1" ht="38.25" x14ac:dyDescent="0.2">
      <c r="A121" s="180" t="s">
        <v>643</v>
      </c>
      <c r="B121" s="66" t="s">
        <v>96</v>
      </c>
      <c r="C121" s="66" t="s">
        <v>16</v>
      </c>
      <c r="D121" s="66" t="s">
        <v>98</v>
      </c>
      <c r="E121" s="66" t="s">
        <v>53</v>
      </c>
      <c r="F121" s="66" t="s">
        <v>29</v>
      </c>
      <c r="G121" s="66" t="s">
        <v>353</v>
      </c>
      <c r="H121" s="85">
        <v>28703.1</v>
      </c>
      <c r="I121" s="68"/>
      <c r="J121" s="87">
        <v>36278.67</v>
      </c>
      <c r="K121" s="68">
        <v>36278.67</v>
      </c>
      <c r="L121" s="236">
        <v>36278.67</v>
      </c>
      <c r="M121" s="69">
        <f t="shared" si="53"/>
        <v>36278.67</v>
      </c>
      <c r="N121" s="69" t="s">
        <v>683</v>
      </c>
      <c r="O121" s="69">
        <f t="shared" si="54"/>
        <v>0</v>
      </c>
      <c r="P121" s="69">
        <f t="shared" si="60"/>
        <v>100</v>
      </c>
      <c r="Q121" s="69">
        <f t="shared" si="55"/>
        <v>7575.57</v>
      </c>
      <c r="R121" s="69">
        <f t="shared" si="56"/>
        <v>126.39286348861273</v>
      </c>
    </row>
    <row r="122" spans="1:18" s="19" customFormat="1" ht="63.75" x14ac:dyDescent="0.2">
      <c r="A122" s="177" t="s">
        <v>354</v>
      </c>
      <c r="B122" s="61" t="s">
        <v>96</v>
      </c>
      <c r="C122" s="61" t="s">
        <v>16</v>
      </c>
      <c r="D122" s="61" t="s">
        <v>98</v>
      </c>
      <c r="E122" s="61" t="s">
        <v>54</v>
      </c>
      <c r="F122" s="61" t="s">
        <v>19</v>
      </c>
      <c r="G122" s="61"/>
      <c r="H122" s="62">
        <f>H123+H127</f>
        <v>662440</v>
      </c>
      <c r="I122" s="62">
        <f>I123+I127</f>
        <v>676740</v>
      </c>
      <c r="J122" s="88">
        <f t="shared" ref="J122:L122" si="83">J123+J127</f>
        <v>676740</v>
      </c>
      <c r="K122" s="62">
        <f t="shared" si="83"/>
        <v>676740</v>
      </c>
      <c r="L122" s="234">
        <f t="shared" si="83"/>
        <v>537911.58000000007</v>
      </c>
      <c r="M122" s="63">
        <f t="shared" si="53"/>
        <v>0</v>
      </c>
      <c r="N122" s="63">
        <f t="shared" si="59"/>
        <v>100</v>
      </c>
      <c r="O122" s="63">
        <f t="shared" si="54"/>
        <v>-138828.41999999993</v>
      </c>
      <c r="P122" s="63">
        <f t="shared" si="60"/>
        <v>79.485707952832712</v>
      </c>
      <c r="Q122" s="63">
        <f t="shared" si="55"/>
        <v>-124528.41999999993</v>
      </c>
      <c r="R122" s="63">
        <f t="shared" si="56"/>
        <v>81.201554857798456</v>
      </c>
    </row>
    <row r="123" spans="1:18" s="15" customFormat="1" ht="51" x14ac:dyDescent="0.2">
      <c r="A123" s="183" t="s">
        <v>9</v>
      </c>
      <c r="B123" s="64" t="s">
        <v>96</v>
      </c>
      <c r="C123" s="64" t="s">
        <v>16</v>
      </c>
      <c r="D123" s="64" t="s">
        <v>98</v>
      </c>
      <c r="E123" s="64" t="s">
        <v>54</v>
      </c>
      <c r="F123" s="64">
        <v>100</v>
      </c>
      <c r="G123" s="64"/>
      <c r="H123" s="65">
        <f>H124</f>
        <v>654680</v>
      </c>
      <c r="I123" s="65">
        <f>I124</f>
        <v>609369</v>
      </c>
      <c r="J123" s="86">
        <f t="shared" ref="J123:L123" si="84">J124</f>
        <v>609369</v>
      </c>
      <c r="K123" s="65">
        <f t="shared" si="84"/>
        <v>609369</v>
      </c>
      <c r="L123" s="235">
        <f t="shared" si="84"/>
        <v>470540.58</v>
      </c>
      <c r="M123" s="3">
        <f t="shared" si="53"/>
        <v>0</v>
      </c>
      <c r="N123" s="3">
        <f t="shared" si="59"/>
        <v>100</v>
      </c>
      <c r="O123" s="3">
        <f t="shared" si="54"/>
        <v>-138828.41999999998</v>
      </c>
      <c r="P123" s="3">
        <f t="shared" si="60"/>
        <v>77.217675989425132</v>
      </c>
      <c r="Q123" s="3">
        <f t="shared" si="55"/>
        <v>-184139.41999999998</v>
      </c>
      <c r="R123" s="3">
        <f t="shared" si="56"/>
        <v>71.873370196126345</v>
      </c>
    </row>
    <row r="124" spans="1:18" s="15" customFormat="1" ht="25.5" x14ac:dyDescent="0.2">
      <c r="A124" s="184" t="s">
        <v>10</v>
      </c>
      <c r="B124" s="64" t="s">
        <v>96</v>
      </c>
      <c r="C124" s="64" t="s">
        <v>16</v>
      </c>
      <c r="D124" s="64" t="s">
        <v>98</v>
      </c>
      <c r="E124" s="64" t="s">
        <v>54</v>
      </c>
      <c r="F124" s="64">
        <v>120</v>
      </c>
      <c r="G124" s="64"/>
      <c r="H124" s="65">
        <f>H125+H126</f>
        <v>654680</v>
      </c>
      <c r="I124" s="65">
        <v>609369</v>
      </c>
      <c r="J124" s="86">
        <f t="shared" ref="J124:L124" si="85">J125+J126</f>
        <v>609369</v>
      </c>
      <c r="K124" s="65">
        <f t="shared" si="85"/>
        <v>609369</v>
      </c>
      <c r="L124" s="235">
        <f t="shared" si="85"/>
        <v>470540.58</v>
      </c>
      <c r="M124" s="3">
        <f t="shared" si="53"/>
        <v>0</v>
      </c>
      <c r="N124" s="3">
        <f t="shared" si="59"/>
        <v>100</v>
      </c>
      <c r="O124" s="3">
        <f t="shared" si="54"/>
        <v>-138828.41999999998</v>
      </c>
      <c r="P124" s="3">
        <f t="shared" si="60"/>
        <v>77.217675989425132</v>
      </c>
      <c r="Q124" s="3">
        <f t="shared" si="55"/>
        <v>-184139.41999999998</v>
      </c>
      <c r="R124" s="3">
        <f t="shared" si="56"/>
        <v>71.873370196126345</v>
      </c>
    </row>
    <row r="125" spans="1:18" s="15" customFormat="1" ht="25.5" x14ac:dyDescent="0.2">
      <c r="A125" s="180" t="s">
        <v>327</v>
      </c>
      <c r="B125" s="66" t="s">
        <v>96</v>
      </c>
      <c r="C125" s="66" t="s">
        <v>16</v>
      </c>
      <c r="D125" s="66" t="s">
        <v>98</v>
      </c>
      <c r="E125" s="66" t="s">
        <v>54</v>
      </c>
      <c r="F125" s="66" t="s">
        <v>28</v>
      </c>
      <c r="G125" s="66" t="s">
        <v>355</v>
      </c>
      <c r="H125" s="85">
        <v>504873.15</v>
      </c>
      <c r="I125" s="68"/>
      <c r="J125" s="87">
        <v>475299</v>
      </c>
      <c r="K125" s="68">
        <v>475299</v>
      </c>
      <c r="L125" s="236">
        <v>363684.69</v>
      </c>
      <c r="M125" s="69">
        <f t="shared" si="53"/>
        <v>475299</v>
      </c>
      <c r="N125" s="69" t="s">
        <v>683</v>
      </c>
      <c r="O125" s="69">
        <f t="shared" si="54"/>
        <v>-111614.31</v>
      </c>
      <c r="P125" s="69">
        <f t="shared" si="60"/>
        <v>76.51703243642423</v>
      </c>
      <c r="Q125" s="69">
        <f t="shared" si="55"/>
        <v>-141188.46000000002</v>
      </c>
      <c r="R125" s="69">
        <f t="shared" si="56"/>
        <v>72.034864599157231</v>
      </c>
    </row>
    <row r="126" spans="1:18" s="15" customFormat="1" ht="38.25" x14ac:dyDescent="0.2">
      <c r="A126" s="180" t="s">
        <v>643</v>
      </c>
      <c r="B126" s="66" t="s">
        <v>96</v>
      </c>
      <c r="C126" s="66" t="s">
        <v>16</v>
      </c>
      <c r="D126" s="66" t="s">
        <v>98</v>
      </c>
      <c r="E126" s="66" t="s">
        <v>54</v>
      </c>
      <c r="F126" s="66" t="s">
        <v>29</v>
      </c>
      <c r="G126" s="66" t="s">
        <v>355</v>
      </c>
      <c r="H126" s="85">
        <v>149806.85</v>
      </c>
      <c r="I126" s="68"/>
      <c r="J126" s="87">
        <v>134070</v>
      </c>
      <c r="K126" s="68">
        <v>134070</v>
      </c>
      <c r="L126" s="236">
        <v>106855.89</v>
      </c>
      <c r="M126" s="69">
        <f t="shared" si="53"/>
        <v>134070</v>
      </c>
      <c r="N126" s="69" t="s">
        <v>683</v>
      </c>
      <c r="O126" s="69">
        <f t="shared" si="54"/>
        <v>-27214.11</v>
      </c>
      <c r="P126" s="69">
        <f t="shared" si="60"/>
        <v>79.701566345938687</v>
      </c>
      <c r="Q126" s="69">
        <f t="shared" si="55"/>
        <v>-42950.960000000006</v>
      </c>
      <c r="R126" s="69">
        <f t="shared" si="56"/>
        <v>71.329108114882587</v>
      </c>
    </row>
    <row r="127" spans="1:18" s="15" customFormat="1" ht="25.5" x14ac:dyDescent="0.2">
      <c r="A127" s="184" t="s">
        <v>47</v>
      </c>
      <c r="B127" s="64" t="s">
        <v>96</v>
      </c>
      <c r="C127" s="64" t="s">
        <v>16</v>
      </c>
      <c r="D127" s="64" t="s">
        <v>98</v>
      </c>
      <c r="E127" s="64" t="s">
        <v>54</v>
      </c>
      <c r="F127" s="64">
        <v>200</v>
      </c>
      <c r="G127" s="64"/>
      <c r="H127" s="65">
        <f>H128</f>
        <v>7760</v>
      </c>
      <c r="I127" s="65">
        <f>I128</f>
        <v>67371</v>
      </c>
      <c r="J127" s="86">
        <f t="shared" ref="J127:L127" si="86">J128</f>
        <v>67371</v>
      </c>
      <c r="K127" s="65">
        <f t="shared" si="86"/>
        <v>67371</v>
      </c>
      <c r="L127" s="235">
        <f t="shared" si="86"/>
        <v>67371</v>
      </c>
      <c r="M127" s="3">
        <f t="shared" si="53"/>
        <v>0</v>
      </c>
      <c r="N127" s="3">
        <f t="shared" si="59"/>
        <v>100</v>
      </c>
      <c r="O127" s="3">
        <f t="shared" si="54"/>
        <v>0</v>
      </c>
      <c r="P127" s="3">
        <f t="shared" si="60"/>
        <v>100</v>
      </c>
      <c r="Q127" s="3">
        <f t="shared" si="55"/>
        <v>59611</v>
      </c>
      <c r="R127" s="3">
        <f t="shared" si="56"/>
        <v>868.18298969072157</v>
      </c>
    </row>
    <row r="128" spans="1:18" s="15" customFormat="1" ht="25.5" x14ac:dyDescent="0.2">
      <c r="A128" s="185" t="s">
        <v>11</v>
      </c>
      <c r="B128" s="64" t="s">
        <v>96</v>
      </c>
      <c r="C128" s="64" t="s">
        <v>16</v>
      </c>
      <c r="D128" s="64" t="s">
        <v>98</v>
      </c>
      <c r="E128" s="64" t="s">
        <v>54</v>
      </c>
      <c r="F128" s="64">
        <v>240</v>
      </c>
      <c r="G128" s="64"/>
      <c r="H128" s="65">
        <f>H129+H130</f>
        <v>7760</v>
      </c>
      <c r="I128" s="65">
        <v>67371</v>
      </c>
      <c r="J128" s="86">
        <f t="shared" ref="J128:L128" si="87">J129+J130</f>
        <v>67371</v>
      </c>
      <c r="K128" s="65">
        <f t="shared" si="87"/>
        <v>67371</v>
      </c>
      <c r="L128" s="235">
        <f t="shared" si="87"/>
        <v>67371</v>
      </c>
      <c r="M128" s="3">
        <f t="shared" si="53"/>
        <v>0</v>
      </c>
      <c r="N128" s="3">
        <f t="shared" si="59"/>
        <v>100</v>
      </c>
      <c r="O128" s="3">
        <f t="shared" si="54"/>
        <v>0</v>
      </c>
      <c r="P128" s="3">
        <f t="shared" si="60"/>
        <v>100</v>
      </c>
      <c r="Q128" s="3">
        <f t="shared" si="55"/>
        <v>59611</v>
      </c>
      <c r="R128" s="3">
        <f t="shared" si="56"/>
        <v>868.18298969072157</v>
      </c>
    </row>
    <row r="129" spans="1:18" s="15" customFormat="1" ht="25.5" x14ac:dyDescent="0.2">
      <c r="A129" s="180" t="s">
        <v>333</v>
      </c>
      <c r="B129" s="66" t="s">
        <v>96</v>
      </c>
      <c r="C129" s="66" t="s">
        <v>16</v>
      </c>
      <c r="D129" s="66" t="s">
        <v>98</v>
      </c>
      <c r="E129" s="66" t="s">
        <v>54</v>
      </c>
      <c r="F129" s="66" t="s">
        <v>27</v>
      </c>
      <c r="G129" s="66" t="s">
        <v>355</v>
      </c>
      <c r="H129" s="85"/>
      <c r="I129" s="68"/>
      <c r="J129" s="87">
        <v>66063</v>
      </c>
      <c r="K129" s="68">
        <v>66063</v>
      </c>
      <c r="L129" s="236">
        <v>66063</v>
      </c>
      <c r="M129" s="69">
        <f t="shared" si="53"/>
        <v>66063</v>
      </c>
      <c r="N129" s="69" t="s">
        <v>683</v>
      </c>
      <c r="O129" s="69">
        <f t="shared" si="54"/>
        <v>0</v>
      </c>
      <c r="P129" s="69">
        <f t="shared" si="60"/>
        <v>100</v>
      </c>
      <c r="Q129" s="69">
        <f t="shared" si="55"/>
        <v>66063</v>
      </c>
      <c r="R129" s="69" t="s">
        <v>683</v>
      </c>
    </row>
    <row r="130" spans="1:18" s="15" customFormat="1" x14ac:dyDescent="0.2">
      <c r="A130" s="180" t="s">
        <v>331</v>
      </c>
      <c r="B130" s="66" t="s">
        <v>96</v>
      </c>
      <c r="C130" s="66" t="s">
        <v>16</v>
      </c>
      <c r="D130" s="66" t="s">
        <v>98</v>
      </c>
      <c r="E130" s="66" t="s">
        <v>54</v>
      </c>
      <c r="F130" s="66" t="s">
        <v>25</v>
      </c>
      <c r="G130" s="66" t="s">
        <v>355</v>
      </c>
      <c r="H130" s="85">
        <v>7760</v>
      </c>
      <c r="I130" s="68"/>
      <c r="J130" s="87">
        <v>1308</v>
      </c>
      <c r="K130" s="68">
        <v>1308</v>
      </c>
      <c r="L130" s="236">
        <v>1308</v>
      </c>
      <c r="M130" s="69">
        <f t="shared" si="53"/>
        <v>1308</v>
      </c>
      <c r="N130" s="69" t="s">
        <v>683</v>
      </c>
      <c r="O130" s="69">
        <f t="shared" si="54"/>
        <v>0</v>
      </c>
      <c r="P130" s="69">
        <f t="shared" si="60"/>
        <v>100</v>
      </c>
      <c r="Q130" s="69">
        <f t="shared" si="55"/>
        <v>-6452</v>
      </c>
      <c r="R130" s="69">
        <f t="shared" si="56"/>
        <v>16.855670103092784</v>
      </c>
    </row>
    <row r="131" spans="1:18" s="19" customFormat="1" ht="63.75" x14ac:dyDescent="0.2">
      <c r="A131" s="177" t="s">
        <v>356</v>
      </c>
      <c r="B131" s="61" t="s">
        <v>96</v>
      </c>
      <c r="C131" s="61" t="s">
        <v>16</v>
      </c>
      <c r="D131" s="61" t="s">
        <v>98</v>
      </c>
      <c r="E131" s="61" t="s">
        <v>55</v>
      </c>
      <c r="F131" s="61" t="s">
        <v>19</v>
      </c>
      <c r="G131" s="61"/>
      <c r="H131" s="62">
        <f>H132+H137</f>
        <v>507336.25</v>
      </c>
      <c r="I131" s="62">
        <f>I132+I137</f>
        <v>843450</v>
      </c>
      <c r="J131" s="88">
        <f t="shared" ref="J131:L131" si="88">J132+J137</f>
        <v>843450</v>
      </c>
      <c r="K131" s="62">
        <f t="shared" si="88"/>
        <v>843450</v>
      </c>
      <c r="L131" s="234">
        <f t="shared" si="88"/>
        <v>725459.49000000011</v>
      </c>
      <c r="M131" s="63">
        <f t="shared" si="53"/>
        <v>0</v>
      </c>
      <c r="N131" s="63">
        <f t="shared" si="59"/>
        <v>100</v>
      </c>
      <c r="O131" s="63">
        <f t="shared" si="54"/>
        <v>-117990.50999999989</v>
      </c>
      <c r="P131" s="63">
        <f t="shared" si="60"/>
        <v>86.010965676685061</v>
      </c>
      <c r="Q131" s="63">
        <f t="shared" si="55"/>
        <v>218123.24000000011</v>
      </c>
      <c r="R131" s="63">
        <f t="shared" si="56"/>
        <v>142.99382115904396</v>
      </c>
    </row>
    <row r="132" spans="1:18" s="15" customFormat="1" ht="51" x14ac:dyDescent="0.2">
      <c r="A132" s="183" t="s">
        <v>9</v>
      </c>
      <c r="B132" s="64" t="s">
        <v>96</v>
      </c>
      <c r="C132" s="64" t="s">
        <v>16</v>
      </c>
      <c r="D132" s="64" t="s">
        <v>98</v>
      </c>
      <c r="E132" s="64" t="s">
        <v>55</v>
      </c>
      <c r="F132" s="64">
        <v>100</v>
      </c>
      <c r="G132" s="64"/>
      <c r="H132" s="65">
        <f>H133</f>
        <v>430490.48</v>
      </c>
      <c r="I132" s="65">
        <f>I133</f>
        <v>724391</v>
      </c>
      <c r="J132" s="86">
        <f t="shared" ref="J132:L132" si="89">J133</f>
        <v>724391</v>
      </c>
      <c r="K132" s="65">
        <f t="shared" si="89"/>
        <v>724391</v>
      </c>
      <c r="L132" s="235">
        <f t="shared" si="89"/>
        <v>634825.57000000007</v>
      </c>
      <c r="M132" s="3">
        <f t="shared" si="53"/>
        <v>0</v>
      </c>
      <c r="N132" s="3">
        <f t="shared" si="59"/>
        <v>100</v>
      </c>
      <c r="O132" s="3">
        <f t="shared" si="54"/>
        <v>-89565.429999999935</v>
      </c>
      <c r="P132" s="3">
        <f t="shared" si="60"/>
        <v>87.635761625972719</v>
      </c>
      <c r="Q132" s="3">
        <f t="shared" si="55"/>
        <v>204335.09000000008</v>
      </c>
      <c r="R132" s="3">
        <f t="shared" si="56"/>
        <v>147.46564662707527</v>
      </c>
    </row>
    <row r="133" spans="1:18" s="15" customFormat="1" ht="25.5" x14ac:dyDescent="0.2">
      <c r="A133" s="184" t="s">
        <v>10</v>
      </c>
      <c r="B133" s="64" t="s">
        <v>96</v>
      </c>
      <c r="C133" s="64" t="s">
        <v>16</v>
      </c>
      <c r="D133" s="64" t="s">
        <v>98</v>
      </c>
      <c r="E133" s="64" t="s">
        <v>55</v>
      </c>
      <c r="F133" s="64">
        <v>120</v>
      </c>
      <c r="G133" s="64"/>
      <c r="H133" s="65">
        <f>H134+H135+H136</f>
        <v>430490.48</v>
      </c>
      <c r="I133" s="65">
        <v>724391</v>
      </c>
      <c r="J133" s="86">
        <f t="shared" ref="J133:L133" si="90">J134+J135+J136</f>
        <v>724391</v>
      </c>
      <c r="K133" s="65">
        <f t="shared" si="90"/>
        <v>724391</v>
      </c>
      <c r="L133" s="235">
        <f t="shared" si="90"/>
        <v>634825.57000000007</v>
      </c>
      <c r="M133" s="3">
        <f t="shared" si="53"/>
        <v>0</v>
      </c>
      <c r="N133" s="3">
        <f t="shared" si="59"/>
        <v>100</v>
      </c>
      <c r="O133" s="3">
        <f t="shared" si="54"/>
        <v>-89565.429999999935</v>
      </c>
      <c r="P133" s="3">
        <f t="shared" si="60"/>
        <v>87.635761625972719</v>
      </c>
      <c r="Q133" s="3">
        <f t="shared" si="55"/>
        <v>204335.09000000008</v>
      </c>
      <c r="R133" s="3">
        <f t="shared" si="56"/>
        <v>147.46564662707527</v>
      </c>
    </row>
    <row r="134" spans="1:18" s="15" customFormat="1" ht="25.5" x14ac:dyDescent="0.2">
      <c r="A134" s="180" t="s">
        <v>327</v>
      </c>
      <c r="B134" s="66" t="s">
        <v>96</v>
      </c>
      <c r="C134" s="66" t="s">
        <v>16</v>
      </c>
      <c r="D134" s="66" t="s">
        <v>98</v>
      </c>
      <c r="E134" s="66" t="s">
        <v>55</v>
      </c>
      <c r="F134" s="66" t="s">
        <v>28</v>
      </c>
      <c r="G134" s="66" t="s">
        <v>357</v>
      </c>
      <c r="H134" s="85">
        <v>333684.28999999998</v>
      </c>
      <c r="I134" s="68"/>
      <c r="J134" s="87">
        <v>556368</v>
      </c>
      <c r="K134" s="68">
        <v>556368</v>
      </c>
      <c r="L134" s="236">
        <v>488669.81</v>
      </c>
      <c r="M134" s="69">
        <f t="shared" si="53"/>
        <v>556368</v>
      </c>
      <c r="N134" s="69" t="s">
        <v>683</v>
      </c>
      <c r="O134" s="69">
        <f t="shared" si="54"/>
        <v>-67698.19</v>
      </c>
      <c r="P134" s="69">
        <f t="shared" si="60"/>
        <v>87.832120107554715</v>
      </c>
      <c r="Q134" s="69">
        <f t="shared" si="55"/>
        <v>154985.52000000002</v>
      </c>
      <c r="R134" s="69">
        <f t="shared" si="56"/>
        <v>146.44675360653031</v>
      </c>
    </row>
    <row r="135" spans="1:18" s="15" customFormat="1" ht="38.25" x14ac:dyDescent="0.2">
      <c r="A135" s="180" t="s">
        <v>639</v>
      </c>
      <c r="B135" s="66" t="s">
        <v>96</v>
      </c>
      <c r="C135" s="66" t="s">
        <v>16</v>
      </c>
      <c r="D135" s="66" t="s">
        <v>98</v>
      </c>
      <c r="E135" s="66" t="s">
        <v>55</v>
      </c>
      <c r="F135" s="66" t="s">
        <v>26</v>
      </c>
      <c r="G135" s="66" t="s">
        <v>357</v>
      </c>
      <c r="H135" s="85"/>
      <c r="I135" s="68"/>
      <c r="J135" s="87">
        <v>0</v>
      </c>
      <c r="K135" s="68">
        <v>0</v>
      </c>
      <c r="L135" s="236">
        <v>0</v>
      </c>
      <c r="M135" s="69">
        <f t="shared" si="53"/>
        <v>0</v>
      </c>
      <c r="N135" s="69" t="s">
        <v>683</v>
      </c>
      <c r="O135" s="69">
        <f t="shared" si="54"/>
        <v>0</v>
      </c>
      <c r="P135" s="69" t="s">
        <v>683</v>
      </c>
      <c r="Q135" s="69">
        <f t="shared" si="55"/>
        <v>0</v>
      </c>
      <c r="R135" s="69" t="s">
        <v>683</v>
      </c>
    </row>
    <row r="136" spans="1:18" ht="38.25" x14ac:dyDescent="0.2">
      <c r="A136" s="185" t="s">
        <v>643</v>
      </c>
      <c r="B136" s="64" t="s">
        <v>96</v>
      </c>
      <c r="C136" s="64" t="s">
        <v>16</v>
      </c>
      <c r="D136" s="64" t="s">
        <v>98</v>
      </c>
      <c r="E136" s="64" t="s">
        <v>55</v>
      </c>
      <c r="F136" s="64" t="s">
        <v>29</v>
      </c>
      <c r="G136" s="64" t="s">
        <v>357</v>
      </c>
      <c r="H136" s="90">
        <v>96806.19</v>
      </c>
      <c r="I136" s="65"/>
      <c r="J136" s="86">
        <v>168023</v>
      </c>
      <c r="K136" s="65">
        <v>168023</v>
      </c>
      <c r="L136" s="235">
        <v>146155.76</v>
      </c>
      <c r="M136" s="3">
        <f t="shared" si="53"/>
        <v>168023</v>
      </c>
      <c r="N136" s="3" t="s">
        <v>683</v>
      </c>
      <c r="O136" s="3">
        <f t="shared" si="54"/>
        <v>-21867.239999999991</v>
      </c>
      <c r="P136" s="3">
        <f t="shared" si="60"/>
        <v>86.985567452075017</v>
      </c>
      <c r="Q136" s="3">
        <f t="shared" si="55"/>
        <v>49349.570000000007</v>
      </c>
      <c r="R136" s="3">
        <f t="shared" si="56"/>
        <v>150.97770090941501</v>
      </c>
    </row>
    <row r="137" spans="1:18" s="15" customFormat="1" ht="25.5" x14ac:dyDescent="0.2">
      <c r="A137" s="184" t="s">
        <v>47</v>
      </c>
      <c r="B137" s="64" t="s">
        <v>96</v>
      </c>
      <c r="C137" s="64" t="s">
        <v>16</v>
      </c>
      <c r="D137" s="64" t="s">
        <v>98</v>
      </c>
      <c r="E137" s="64" t="s">
        <v>55</v>
      </c>
      <c r="F137" s="64">
        <v>200</v>
      </c>
      <c r="G137" s="64"/>
      <c r="H137" s="65">
        <f>H138</f>
        <v>76845.76999999999</v>
      </c>
      <c r="I137" s="65">
        <f>I138</f>
        <v>119059</v>
      </c>
      <c r="J137" s="86">
        <f t="shared" ref="J137:L137" si="91">J138</f>
        <v>119059</v>
      </c>
      <c r="K137" s="65">
        <f t="shared" si="91"/>
        <v>119059</v>
      </c>
      <c r="L137" s="235">
        <f t="shared" si="91"/>
        <v>90633.919999999998</v>
      </c>
      <c r="M137" s="3">
        <f t="shared" si="53"/>
        <v>0</v>
      </c>
      <c r="N137" s="3">
        <f t="shared" si="59"/>
        <v>100</v>
      </c>
      <c r="O137" s="3">
        <f t="shared" si="54"/>
        <v>-28425.08</v>
      </c>
      <c r="P137" s="3">
        <f t="shared" si="60"/>
        <v>76.125215229424072</v>
      </c>
      <c r="Q137" s="3">
        <f t="shared" si="55"/>
        <v>13788.150000000009</v>
      </c>
      <c r="R137" s="3">
        <f t="shared" si="56"/>
        <v>117.94262716087043</v>
      </c>
    </row>
    <row r="138" spans="1:18" s="15" customFormat="1" ht="25.5" x14ac:dyDescent="0.2">
      <c r="A138" s="185" t="s">
        <v>11</v>
      </c>
      <c r="B138" s="64" t="s">
        <v>96</v>
      </c>
      <c r="C138" s="64" t="s">
        <v>16</v>
      </c>
      <c r="D138" s="64" t="s">
        <v>98</v>
      </c>
      <c r="E138" s="64" t="s">
        <v>55</v>
      </c>
      <c r="F138" s="64">
        <v>240</v>
      </c>
      <c r="G138" s="64"/>
      <c r="H138" s="65">
        <f>H139+H140</f>
        <v>76845.76999999999</v>
      </c>
      <c r="I138" s="65">
        <v>119059</v>
      </c>
      <c r="J138" s="86">
        <f t="shared" ref="J138:L138" si="92">J139+J140</f>
        <v>119059</v>
      </c>
      <c r="K138" s="65">
        <f t="shared" si="92"/>
        <v>119059</v>
      </c>
      <c r="L138" s="235">
        <f t="shared" si="92"/>
        <v>90633.919999999998</v>
      </c>
      <c r="M138" s="3">
        <f t="shared" si="53"/>
        <v>0</v>
      </c>
      <c r="N138" s="3">
        <f t="shared" si="59"/>
        <v>100</v>
      </c>
      <c r="O138" s="3">
        <f t="shared" si="54"/>
        <v>-28425.08</v>
      </c>
      <c r="P138" s="3">
        <f t="shared" si="60"/>
        <v>76.125215229424072</v>
      </c>
      <c r="Q138" s="3">
        <f t="shared" si="55"/>
        <v>13788.150000000009</v>
      </c>
      <c r="R138" s="3">
        <f t="shared" si="56"/>
        <v>117.94262716087043</v>
      </c>
    </row>
    <row r="139" spans="1:18" s="15" customFormat="1" ht="25.5" x14ac:dyDescent="0.2">
      <c r="A139" s="180" t="s">
        <v>333</v>
      </c>
      <c r="B139" s="66" t="s">
        <v>96</v>
      </c>
      <c r="C139" s="66" t="s">
        <v>16</v>
      </c>
      <c r="D139" s="66" t="s">
        <v>98</v>
      </c>
      <c r="E139" s="66" t="s">
        <v>55</v>
      </c>
      <c r="F139" s="66" t="s">
        <v>27</v>
      </c>
      <c r="G139" s="66" t="s">
        <v>357</v>
      </c>
      <c r="H139" s="85">
        <v>49832.77</v>
      </c>
      <c r="I139" s="68"/>
      <c r="J139" s="87">
        <v>49457</v>
      </c>
      <c r="K139" s="68">
        <v>49457</v>
      </c>
      <c r="L139" s="236">
        <v>45519.42</v>
      </c>
      <c r="M139" s="69">
        <f t="shared" si="53"/>
        <v>49457</v>
      </c>
      <c r="N139" s="69" t="s">
        <v>683</v>
      </c>
      <c r="O139" s="69">
        <f t="shared" si="54"/>
        <v>-3937.5800000000017</v>
      </c>
      <c r="P139" s="69">
        <f t="shared" si="60"/>
        <v>92.038376771741099</v>
      </c>
      <c r="Q139" s="69">
        <f t="shared" si="55"/>
        <v>-4313.3499999999985</v>
      </c>
      <c r="R139" s="69">
        <f t="shared" si="56"/>
        <v>91.344350314060407</v>
      </c>
    </row>
    <row r="140" spans="1:18" s="15" customFormat="1" x14ac:dyDescent="0.2">
      <c r="A140" s="180" t="s">
        <v>331</v>
      </c>
      <c r="B140" s="66" t="s">
        <v>96</v>
      </c>
      <c r="C140" s="66" t="s">
        <v>16</v>
      </c>
      <c r="D140" s="66" t="s">
        <v>98</v>
      </c>
      <c r="E140" s="66" t="s">
        <v>55</v>
      </c>
      <c r="F140" s="66" t="s">
        <v>25</v>
      </c>
      <c r="G140" s="66" t="s">
        <v>357</v>
      </c>
      <c r="H140" s="85">
        <v>27013</v>
      </c>
      <c r="I140" s="68"/>
      <c r="J140" s="87">
        <v>69602</v>
      </c>
      <c r="K140" s="68">
        <v>69602</v>
      </c>
      <c r="L140" s="236">
        <v>45114.5</v>
      </c>
      <c r="M140" s="69">
        <f t="shared" si="53"/>
        <v>69602</v>
      </c>
      <c r="N140" s="69" t="s">
        <v>683</v>
      </c>
      <c r="O140" s="69">
        <f t="shared" si="54"/>
        <v>-24487.5</v>
      </c>
      <c r="P140" s="69">
        <f t="shared" si="60"/>
        <v>64.817821326973373</v>
      </c>
      <c r="Q140" s="69">
        <f t="shared" si="55"/>
        <v>18101.5</v>
      </c>
      <c r="R140" s="69">
        <f t="shared" si="56"/>
        <v>167.01032836041904</v>
      </c>
    </row>
    <row r="141" spans="1:18" s="19" customFormat="1" ht="89.25" x14ac:dyDescent="0.2">
      <c r="A141" s="177" t="s">
        <v>358</v>
      </c>
      <c r="B141" s="61" t="s">
        <v>96</v>
      </c>
      <c r="C141" s="61" t="s">
        <v>16</v>
      </c>
      <c r="D141" s="61" t="s">
        <v>98</v>
      </c>
      <c r="E141" s="61" t="s">
        <v>56</v>
      </c>
      <c r="F141" s="61" t="s">
        <v>19</v>
      </c>
      <c r="G141" s="61"/>
      <c r="H141" s="62">
        <f>H142</f>
        <v>35600</v>
      </c>
      <c r="I141" s="62">
        <f>I142</f>
        <v>36400</v>
      </c>
      <c r="J141" s="88">
        <f t="shared" ref="J141:J142" si="93">J142</f>
        <v>36400</v>
      </c>
      <c r="K141" s="62">
        <f t="shared" ref="K141:L142" si="94">K142</f>
        <v>36400</v>
      </c>
      <c r="L141" s="234">
        <f t="shared" si="94"/>
        <v>24118.49</v>
      </c>
      <c r="M141" s="63">
        <f t="shared" si="53"/>
        <v>0</v>
      </c>
      <c r="N141" s="63">
        <f t="shared" si="59"/>
        <v>100</v>
      </c>
      <c r="O141" s="63">
        <f t="shared" si="54"/>
        <v>-12281.509999999998</v>
      </c>
      <c r="P141" s="63">
        <f t="shared" si="60"/>
        <v>66.259587912087909</v>
      </c>
      <c r="Q141" s="63">
        <f t="shared" si="55"/>
        <v>-11481.509999999998</v>
      </c>
      <c r="R141" s="63">
        <f t="shared" si="56"/>
        <v>67.748567415730349</v>
      </c>
    </row>
    <row r="142" spans="1:18" s="15" customFormat="1" ht="51" x14ac:dyDescent="0.2">
      <c r="A142" s="183" t="s">
        <v>9</v>
      </c>
      <c r="B142" s="64" t="s">
        <v>96</v>
      </c>
      <c r="C142" s="64" t="s">
        <v>16</v>
      </c>
      <c r="D142" s="64" t="s">
        <v>98</v>
      </c>
      <c r="E142" s="64" t="s">
        <v>56</v>
      </c>
      <c r="F142" s="64">
        <v>100</v>
      </c>
      <c r="G142" s="64"/>
      <c r="H142" s="65">
        <f>H143</f>
        <v>35600</v>
      </c>
      <c r="I142" s="65">
        <f>I143</f>
        <v>36400</v>
      </c>
      <c r="J142" s="86">
        <f t="shared" si="93"/>
        <v>36400</v>
      </c>
      <c r="K142" s="65">
        <f t="shared" si="94"/>
        <v>36400</v>
      </c>
      <c r="L142" s="235">
        <f t="shared" si="94"/>
        <v>24118.49</v>
      </c>
      <c r="M142" s="3">
        <f t="shared" si="53"/>
        <v>0</v>
      </c>
      <c r="N142" s="3">
        <f t="shared" si="59"/>
        <v>100</v>
      </c>
      <c r="O142" s="3">
        <f t="shared" si="54"/>
        <v>-12281.509999999998</v>
      </c>
      <c r="P142" s="3">
        <f t="shared" si="60"/>
        <v>66.259587912087909</v>
      </c>
      <c r="Q142" s="3">
        <f t="shared" si="55"/>
        <v>-11481.509999999998</v>
      </c>
      <c r="R142" s="3">
        <f t="shared" si="56"/>
        <v>67.748567415730349</v>
      </c>
    </row>
    <row r="143" spans="1:18" ht="25.5" x14ac:dyDescent="0.2">
      <c r="A143" s="184" t="s">
        <v>10</v>
      </c>
      <c r="B143" s="64" t="s">
        <v>96</v>
      </c>
      <c r="C143" s="64" t="s">
        <v>16</v>
      </c>
      <c r="D143" s="64" t="s">
        <v>98</v>
      </c>
      <c r="E143" s="64" t="s">
        <v>56</v>
      </c>
      <c r="F143" s="64">
        <v>120</v>
      </c>
      <c r="G143" s="64"/>
      <c r="H143" s="65">
        <f>H144+H145</f>
        <v>35600</v>
      </c>
      <c r="I143" s="65">
        <v>36400</v>
      </c>
      <c r="J143" s="86">
        <f t="shared" ref="J143:L143" si="95">J144+J145</f>
        <v>36400</v>
      </c>
      <c r="K143" s="65">
        <f t="shared" si="95"/>
        <v>36400</v>
      </c>
      <c r="L143" s="235">
        <f t="shared" si="95"/>
        <v>24118.49</v>
      </c>
      <c r="M143" s="3">
        <f t="shared" ref="M143:M206" si="96">J143-I143</f>
        <v>0</v>
      </c>
      <c r="N143" s="3">
        <f t="shared" ref="N143:N202" si="97">J143/I143*100</f>
        <v>100</v>
      </c>
      <c r="O143" s="3">
        <f t="shared" ref="O143:O206" si="98">L143-K143</f>
        <v>-12281.509999999998</v>
      </c>
      <c r="P143" s="3">
        <f t="shared" ref="P143:P203" si="99">L143/K143*100</f>
        <v>66.259587912087909</v>
      </c>
      <c r="Q143" s="3">
        <f t="shared" ref="Q143:Q206" si="100">L143-H143</f>
        <v>-11481.509999999998</v>
      </c>
      <c r="R143" s="3">
        <f t="shared" ref="R143:R206" si="101">L143/H143*100</f>
        <v>67.748567415730349</v>
      </c>
    </row>
    <row r="144" spans="1:18" s="15" customFormat="1" ht="25.5" x14ac:dyDescent="0.2">
      <c r="A144" s="180" t="s">
        <v>327</v>
      </c>
      <c r="B144" s="66" t="s">
        <v>96</v>
      </c>
      <c r="C144" s="66" t="s">
        <v>16</v>
      </c>
      <c r="D144" s="66" t="s">
        <v>98</v>
      </c>
      <c r="E144" s="66" t="s">
        <v>56</v>
      </c>
      <c r="F144" s="66" t="s">
        <v>28</v>
      </c>
      <c r="G144" s="66" t="s">
        <v>359</v>
      </c>
      <c r="H144" s="85">
        <v>27342.34</v>
      </c>
      <c r="I144" s="68"/>
      <c r="J144" s="87">
        <v>27957</v>
      </c>
      <c r="K144" s="68">
        <v>27957</v>
      </c>
      <c r="L144" s="236">
        <v>18535.490000000002</v>
      </c>
      <c r="M144" s="69">
        <f t="shared" si="96"/>
        <v>27957</v>
      </c>
      <c r="N144" s="69" t="s">
        <v>683</v>
      </c>
      <c r="O144" s="69">
        <f t="shared" si="98"/>
        <v>-9421.5099999999984</v>
      </c>
      <c r="P144" s="69">
        <f t="shared" si="99"/>
        <v>66.299996423078298</v>
      </c>
      <c r="Q144" s="69">
        <f t="shared" si="100"/>
        <v>-8806.8499999999985</v>
      </c>
      <c r="R144" s="69">
        <f t="shared" si="101"/>
        <v>67.790430519114324</v>
      </c>
    </row>
    <row r="145" spans="1:18" s="15" customFormat="1" ht="38.25" x14ac:dyDescent="0.2">
      <c r="A145" s="180" t="s">
        <v>643</v>
      </c>
      <c r="B145" s="66" t="s">
        <v>96</v>
      </c>
      <c r="C145" s="66" t="s">
        <v>16</v>
      </c>
      <c r="D145" s="66" t="s">
        <v>98</v>
      </c>
      <c r="E145" s="66" t="s">
        <v>56</v>
      </c>
      <c r="F145" s="66" t="s">
        <v>29</v>
      </c>
      <c r="G145" s="66" t="s">
        <v>359</v>
      </c>
      <c r="H145" s="85">
        <v>8257.66</v>
      </c>
      <c r="I145" s="68"/>
      <c r="J145" s="87">
        <v>8443</v>
      </c>
      <c r="K145" s="68">
        <v>8443</v>
      </c>
      <c r="L145" s="236">
        <v>5583</v>
      </c>
      <c r="M145" s="69">
        <f t="shared" si="96"/>
        <v>8443</v>
      </c>
      <c r="N145" s="69" t="s">
        <v>683</v>
      </c>
      <c r="O145" s="69">
        <f t="shared" si="98"/>
        <v>-2860</v>
      </c>
      <c r="P145" s="69">
        <f t="shared" si="99"/>
        <v>66.125784673694184</v>
      </c>
      <c r="Q145" s="69">
        <f t="shared" si="100"/>
        <v>-2674.66</v>
      </c>
      <c r="R145" s="69">
        <f t="shared" si="101"/>
        <v>67.60995245626485</v>
      </c>
    </row>
    <row r="146" spans="1:18" s="19" customFormat="1" ht="89.25" x14ac:dyDescent="0.2">
      <c r="A146" s="177" t="s">
        <v>360</v>
      </c>
      <c r="B146" s="61" t="s">
        <v>96</v>
      </c>
      <c r="C146" s="61" t="s">
        <v>16</v>
      </c>
      <c r="D146" s="61" t="s">
        <v>98</v>
      </c>
      <c r="E146" s="61" t="s">
        <v>57</v>
      </c>
      <c r="F146" s="61" t="s">
        <v>19</v>
      </c>
      <c r="G146" s="61"/>
      <c r="H146" s="62">
        <f>H147</f>
        <v>309516.5</v>
      </c>
      <c r="I146" s="62">
        <f>I147</f>
        <v>318090</v>
      </c>
      <c r="J146" s="88">
        <f t="shared" ref="J146:J147" si="102">J147</f>
        <v>318090</v>
      </c>
      <c r="K146" s="62">
        <f t="shared" ref="K146:L147" si="103">K147</f>
        <v>318090</v>
      </c>
      <c r="L146" s="234">
        <f t="shared" si="103"/>
        <v>318090</v>
      </c>
      <c r="M146" s="63">
        <f t="shared" si="96"/>
        <v>0</v>
      </c>
      <c r="N146" s="63">
        <f t="shared" si="97"/>
        <v>100</v>
      </c>
      <c r="O146" s="63">
        <f t="shared" si="98"/>
        <v>0</v>
      </c>
      <c r="P146" s="63">
        <f t="shared" si="99"/>
        <v>100</v>
      </c>
      <c r="Q146" s="63">
        <f t="shared" si="100"/>
        <v>8573.5</v>
      </c>
      <c r="R146" s="63">
        <f t="shared" si="101"/>
        <v>102.76996541379862</v>
      </c>
    </row>
    <row r="147" spans="1:18" s="15" customFormat="1" ht="51" x14ac:dyDescent="0.2">
      <c r="A147" s="183" t="s">
        <v>9</v>
      </c>
      <c r="B147" s="64" t="s">
        <v>96</v>
      </c>
      <c r="C147" s="64" t="s">
        <v>16</v>
      </c>
      <c r="D147" s="64" t="s">
        <v>98</v>
      </c>
      <c r="E147" s="64" t="s">
        <v>57</v>
      </c>
      <c r="F147" s="64">
        <v>100</v>
      </c>
      <c r="G147" s="64"/>
      <c r="H147" s="65">
        <f>H148</f>
        <v>309516.5</v>
      </c>
      <c r="I147" s="65">
        <f>I148</f>
        <v>318090</v>
      </c>
      <c r="J147" s="86">
        <f t="shared" si="102"/>
        <v>318090</v>
      </c>
      <c r="K147" s="65">
        <f t="shared" si="103"/>
        <v>318090</v>
      </c>
      <c r="L147" s="235">
        <f t="shared" si="103"/>
        <v>318090</v>
      </c>
      <c r="M147" s="3">
        <f t="shared" si="96"/>
        <v>0</v>
      </c>
      <c r="N147" s="3">
        <f t="shared" si="97"/>
        <v>100</v>
      </c>
      <c r="O147" s="3">
        <f t="shared" si="98"/>
        <v>0</v>
      </c>
      <c r="P147" s="3">
        <f t="shared" si="99"/>
        <v>100</v>
      </c>
      <c r="Q147" s="3">
        <f t="shared" si="100"/>
        <v>8573.5</v>
      </c>
      <c r="R147" s="3">
        <f t="shared" si="101"/>
        <v>102.76996541379862</v>
      </c>
    </row>
    <row r="148" spans="1:18" s="15" customFormat="1" ht="25.5" x14ac:dyDescent="0.2">
      <c r="A148" s="184" t="s">
        <v>10</v>
      </c>
      <c r="B148" s="64" t="s">
        <v>96</v>
      </c>
      <c r="C148" s="64" t="s">
        <v>16</v>
      </c>
      <c r="D148" s="64" t="s">
        <v>98</v>
      </c>
      <c r="E148" s="64" t="s">
        <v>57</v>
      </c>
      <c r="F148" s="64">
        <v>120</v>
      </c>
      <c r="G148" s="64"/>
      <c r="H148" s="65">
        <f>H149+H150</f>
        <v>309516.5</v>
      </c>
      <c r="I148" s="65">
        <v>318090</v>
      </c>
      <c r="J148" s="86">
        <f t="shared" ref="J148:L148" si="104">J149+J150</f>
        <v>318090</v>
      </c>
      <c r="K148" s="65">
        <f t="shared" si="104"/>
        <v>318090</v>
      </c>
      <c r="L148" s="235">
        <f t="shared" si="104"/>
        <v>318090</v>
      </c>
      <c r="M148" s="3">
        <f t="shared" si="96"/>
        <v>0</v>
      </c>
      <c r="N148" s="3">
        <f t="shared" si="97"/>
        <v>100</v>
      </c>
      <c r="O148" s="3">
        <f t="shared" si="98"/>
        <v>0</v>
      </c>
      <c r="P148" s="3">
        <f t="shared" si="99"/>
        <v>100</v>
      </c>
      <c r="Q148" s="3">
        <f t="shared" si="100"/>
        <v>8573.5</v>
      </c>
      <c r="R148" s="3">
        <f t="shared" si="101"/>
        <v>102.76996541379862</v>
      </c>
    </row>
    <row r="149" spans="1:18" s="15" customFormat="1" ht="25.5" x14ac:dyDescent="0.2">
      <c r="A149" s="180" t="s">
        <v>327</v>
      </c>
      <c r="B149" s="66" t="s">
        <v>96</v>
      </c>
      <c r="C149" s="66" t="s">
        <v>16</v>
      </c>
      <c r="D149" s="66" t="s">
        <v>98</v>
      </c>
      <c r="E149" s="66" t="s">
        <v>57</v>
      </c>
      <c r="F149" s="66" t="s">
        <v>28</v>
      </c>
      <c r="G149" s="66" t="s">
        <v>361</v>
      </c>
      <c r="H149" s="85">
        <v>237723.82</v>
      </c>
      <c r="I149" s="68"/>
      <c r="J149" s="87">
        <v>245013.91</v>
      </c>
      <c r="K149" s="68">
        <v>245013.91</v>
      </c>
      <c r="L149" s="236">
        <v>245013.91</v>
      </c>
      <c r="M149" s="69">
        <f t="shared" si="96"/>
        <v>245013.91</v>
      </c>
      <c r="N149" s="69" t="s">
        <v>683</v>
      </c>
      <c r="O149" s="69">
        <f t="shared" si="98"/>
        <v>0</v>
      </c>
      <c r="P149" s="69">
        <f t="shared" si="99"/>
        <v>100</v>
      </c>
      <c r="Q149" s="69">
        <f t="shared" si="100"/>
        <v>7290.0899999999965</v>
      </c>
      <c r="R149" s="69">
        <f t="shared" si="101"/>
        <v>103.06662159475646</v>
      </c>
    </row>
    <row r="150" spans="1:18" s="15" customFormat="1" ht="38.25" x14ac:dyDescent="0.2">
      <c r="A150" s="180" t="s">
        <v>643</v>
      </c>
      <c r="B150" s="66" t="s">
        <v>96</v>
      </c>
      <c r="C150" s="66" t="s">
        <v>16</v>
      </c>
      <c r="D150" s="66" t="s">
        <v>98</v>
      </c>
      <c r="E150" s="66" t="s">
        <v>57</v>
      </c>
      <c r="F150" s="66" t="s">
        <v>29</v>
      </c>
      <c r="G150" s="66" t="s">
        <v>361</v>
      </c>
      <c r="H150" s="85">
        <v>71792.679999999993</v>
      </c>
      <c r="I150" s="68"/>
      <c r="J150" s="87">
        <v>73076.09</v>
      </c>
      <c r="K150" s="68">
        <v>73076.09</v>
      </c>
      <c r="L150" s="236">
        <v>73076.09</v>
      </c>
      <c r="M150" s="69">
        <f t="shared" si="96"/>
        <v>73076.09</v>
      </c>
      <c r="N150" s="69" t="s">
        <v>683</v>
      </c>
      <c r="O150" s="69">
        <f t="shared" si="98"/>
        <v>0</v>
      </c>
      <c r="P150" s="69">
        <f t="shared" si="99"/>
        <v>100</v>
      </c>
      <c r="Q150" s="69">
        <f t="shared" si="100"/>
        <v>1283.4100000000035</v>
      </c>
      <c r="R150" s="69">
        <f t="shared" si="101"/>
        <v>101.78766136046183</v>
      </c>
    </row>
    <row r="151" spans="1:18" s="16" customFormat="1" x14ac:dyDescent="0.2">
      <c r="A151" s="177" t="s">
        <v>362</v>
      </c>
      <c r="B151" s="61" t="s">
        <v>96</v>
      </c>
      <c r="C151" s="61" t="s">
        <v>16</v>
      </c>
      <c r="D151" s="61" t="s">
        <v>142</v>
      </c>
      <c r="E151" s="61" t="s">
        <v>18</v>
      </c>
      <c r="F151" s="61" t="s">
        <v>19</v>
      </c>
      <c r="G151" s="61"/>
      <c r="H151" s="62">
        <f t="shared" ref="H151:I154" si="105">H152</f>
        <v>0</v>
      </c>
      <c r="I151" s="62">
        <f t="shared" si="105"/>
        <v>16720</v>
      </c>
      <c r="J151" s="88">
        <f t="shared" ref="J151:J154" si="106">J152</f>
        <v>16720</v>
      </c>
      <c r="K151" s="62">
        <f t="shared" ref="K151:L154" si="107">K152</f>
        <v>16720</v>
      </c>
      <c r="L151" s="234">
        <f t="shared" si="107"/>
        <v>16720</v>
      </c>
      <c r="M151" s="63">
        <f t="shared" si="96"/>
        <v>0</v>
      </c>
      <c r="N151" s="63">
        <f t="shared" si="97"/>
        <v>100</v>
      </c>
      <c r="O151" s="63">
        <f t="shared" si="98"/>
        <v>0</v>
      </c>
      <c r="P151" s="63">
        <f t="shared" si="99"/>
        <v>100</v>
      </c>
      <c r="Q151" s="63">
        <f t="shared" si="100"/>
        <v>16720</v>
      </c>
      <c r="R151" s="3" t="s">
        <v>683</v>
      </c>
    </row>
    <row r="152" spans="1:18" s="15" customFormat="1" ht="51" x14ac:dyDescent="0.2">
      <c r="A152" s="185" t="s">
        <v>363</v>
      </c>
      <c r="B152" s="64" t="s">
        <v>96</v>
      </c>
      <c r="C152" s="64" t="s">
        <v>16</v>
      </c>
      <c r="D152" s="64" t="s">
        <v>142</v>
      </c>
      <c r="E152" s="64" t="s">
        <v>103</v>
      </c>
      <c r="F152" s="64" t="s">
        <v>19</v>
      </c>
      <c r="G152" s="64"/>
      <c r="H152" s="65">
        <f t="shared" si="105"/>
        <v>0</v>
      </c>
      <c r="I152" s="65">
        <f t="shared" si="105"/>
        <v>16720</v>
      </c>
      <c r="J152" s="86">
        <f t="shared" si="106"/>
        <v>16720</v>
      </c>
      <c r="K152" s="65">
        <f t="shared" si="107"/>
        <v>16720</v>
      </c>
      <c r="L152" s="235">
        <f t="shared" si="107"/>
        <v>16720</v>
      </c>
      <c r="M152" s="3">
        <f t="shared" si="96"/>
        <v>0</v>
      </c>
      <c r="N152" s="3">
        <f t="shared" si="97"/>
        <v>100</v>
      </c>
      <c r="O152" s="3">
        <f t="shared" si="98"/>
        <v>0</v>
      </c>
      <c r="P152" s="3">
        <f t="shared" si="99"/>
        <v>100</v>
      </c>
      <c r="Q152" s="3">
        <f t="shared" si="100"/>
        <v>16720</v>
      </c>
      <c r="R152" s="3" t="s">
        <v>683</v>
      </c>
    </row>
    <row r="153" spans="1:18" s="15" customFormat="1" ht="25.5" x14ac:dyDescent="0.2">
      <c r="A153" s="184" t="s">
        <v>47</v>
      </c>
      <c r="B153" s="64" t="s">
        <v>96</v>
      </c>
      <c r="C153" s="64" t="s">
        <v>16</v>
      </c>
      <c r="D153" s="64" t="s">
        <v>142</v>
      </c>
      <c r="E153" s="64" t="s">
        <v>103</v>
      </c>
      <c r="F153" s="64">
        <v>200</v>
      </c>
      <c r="G153" s="64"/>
      <c r="H153" s="65">
        <f t="shared" si="105"/>
        <v>0</v>
      </c>
      <c r="I153" s="65">
        <f t="shared" si="105"/>
        <v>16720</v>
      </c>
      <c r="J153" s="86">
        <f t="shared" si="106"/>
        <v>16720</v>
      </c>
      <c r="K153" s="65">
        <f t="shared" si="107"/>
        <v>16720</v>
      </c>
      <c r="L153" s="235">
        <f t="shared" si="107"/>
        <v>16720</v>
      </c>
      <c r="M153" s="3">
        <f t="shared" si="96"/>
        <v>0</v>
      </c>
      <c r="N153" s="3">
        <f t="shared" si="97"/>
        <v>100</v>
      </c>
      <c r="O153" s="3">
        <f t="shared" si="98"/>
        <v>0</v>
      </c>
      <c r="P153" s="3">
        <f t="shared" si="99"/>
        <v>100</v>
      </c>
      <c r="Q153" s="3">
        <f t="shared" si="100"/>
        <v>16720</v>
      </c>
      <c r="R153" s="3" t="s">
        <v>683</v>
      </c>
    </row>
    <row r="154" spans="1:18" s="15" customFormat="1" ht="25.5" x14ac:dyDescent="0.2">
      <c r="A154" s="185" t="s">
        <v>11</v>
      </c>
      <c r="B154" s="64" t="s">
        <v>96</v>
      </c>
      <c r="C154" s="64" t="s">
        <v>16</v>
      </c>
      <c r="D154" s="64" t="s">
        <v>142</v>
      </c>
      <c r="E154" s="64" t="s">
        <v>103</v>
      </c>
      <c r="F154" s="64">
        <v>240</v>
      </c>
      <c r="G154" s="64"/>
      <c r="H154" s="65">
        <f t="shared" si="105"/>
        <v>0</v>
      </c>
      <c r="I154" s="65">
        <v>16720</v>
      </c>
      <c r="J154" s="86">
        <f t="shared" si="106"/>
        <v>16720</v>
      </c>
      <c r="K154" s="65">
        <f t="shared" si="107"/>
        <v>16720</v>
      </c>
      <c r="L154" s="235">
        <f t="shared" si="107"/>
        <v>16720</v>
      </c>
      <c r="M154" s="3">
        <f t="shared" si="96"/>
        <v>0</v>
      </c>
      <c r="N154" s="3">
        <f t="shared" si="97"/>
        <v>100</v>
      </c>
      <c r="O154" s="3">
        <f t="shared" si="98"/>
        <v>0</v>
      </c>
      <c r="P154" s="3">
        <f t="shared" si="99"/>
        <v>100</v>
      </c>
      <c r="Q154" s="3">
        <f t="shared" si="100"/>
        <v>16720</v>
      </c>
      <c r="R154" s="3" t="s">
        <v>683</v>
      </c>
    </row>
    <row r="155" spans="1:18" s="15" customFormat="1" x14ac:dyDescent="0.2">
      <c r="A155" s="191" t="s">
        <v>331</v>
      </c>
      <c r="B155" s="70" t="s">
        <v>96</v>
      </c>
      <c r="C155" s="70" t="s">
        <v>16</v>
      </c>
      <c r="D155" s="70" t="s">
        <v>142</v>
      </c>
      <c r="E155" s="70" t="s">
        <v>103</v>
      </c>
      <c r="F155" s="70" t="s">
        <v>25</v>
      </c>
      <c r="G155" s="66" t="s">
        <v>364</v>
      </c>
      <c r="H155" s="85"/>
      <c r="I155" s="68"/>
      <c r="J155" s="87">
        <v>16720</v>
      </c>
      <c r="K155" s="68">
        <v>16720</v>
      </c>
      <c r="L155" s="236">
        <v>16720</v>
      </c>
      <c r="M155" s="69">
        <f t="shared" si="96"/>
        <v>16720</v>
      </c>
      <c r="N155" s="69" t="s">
        <v>683</v>
      </c>
      <c r="O155" s="69">
        <f t="shared" si="98"/>
        <v>0</v>
      </c>
      <c r="P155" s="69">
        <f t="shared" si="99"/>
        <v>100</v>
      </c>
      <c r="Q155" s="69">
        <f t="shared" si="100"/>
        <v>16720</v>
      </c>
      <c r="R155" s="3" t="s">
        <v>683</v>
      </c>
    </row>
    <row r="156" spans="1:18" s="16" customFormat="1" ht="25.5" x14ac:dyDescent="0.25">
      <c r="A156" s="188" t="s">
        <v>182</v>
      </c>
      <c r="B156" s="40">
        <v>901</v>
      </c>
      <c r="C156" s="72" t="s">
        <v>16</v>
      </c>
      <c r="D156" s="41" t="s">
        <v>144</v>
      </c>
      <c r="E156" s="41" t="s">
        <v>180</v>
      </c>
      <c r="F156" s="74" t="s">
        <v>19</v>
      </c>
      <c r="G156" s="98"/>
      <c r="H156" s="42">
        <f t="shared" ref="H156:L157" si="108">H157</f>
        <v>320000</v>
      </c>
      <c r="I156" s="42">
        <f t="shared" si="108"/>
        <v>0</v>
      </c>
      <c r="J156" s="42">
        <f t="shared" si="108"/>
        <v>0</v>
      </c>
      <c r="K156" s="42">
        <f t="shared" si="108"/>
        <v>0</v>
      </c>
      <c r="L156" s="239">
        <f t="shared" si="108"/>
        <v>0</v>
      </c>
      <c r="M156" s="63">
        <f t="shared" si="96"/>
        <v>0</v>
      </c>
      <c r="N156" s="3" t="s">
        <v>683</v>
      </c>
      <c r="O156" s="63">
        <f t="shared" si="98"/>
        <v>0</v>
      </c>
      <c r="P156" s="3" t="s">
        <v>683</v>
      </c>
      <c r="Q156" s="63">
        <f t="shared" si="100"/>
        <v>-320000</v>
      </c>
      <c r="R156" s="63">
        <f t="shared" si="101"/>
        <v>0</v>
      </c>
    </row>
    <row r="157" spans="1:18" ht="13.5" x14ac:dyDescent="0.25">
      <c r="A157" s="189" t="s">
        <v>12</v>
      </c>
      <c r="B157" s="60">
        <v>901</v>
      </c>
      <c r="C157" s="76" t="s">
        <v>16</v>
      </c>
      <c r="D157" s="4" t="s">
        <v>144</v>
      </c>
      <c r="E157" s="4" t="s">
        <v>180</v>
      </c>
      <c r="F157" s="46" t="s">
        <v>40</v>
      </c>
      <c r="G157" s="99"/>
      <c r="H157" s="59">
        <f t="shared" si="108"/>
        <v>320000</v>
      </c>
      <c r="I157" s="59">
        <f t="shared" si="108"/>
        <v>0</v>
      </c>
      <c r="J157" s="59">
        <f t="shared" si="108"/>
        <v>0</v>
      </c>
      <c r="K157" s="59">
        <f t="shared" si="108"/>
        <v>0</v>
      </c>
      <c r="L157" s="240">
        <f t="shared" si="108"/>
        <v>0</v>
      </c>
      <c r="M157" s="3">
        <f t="shared" si="96"/>
        <v>0</v>
      </c>
      <c r="N157" s="3" t="s">
        <v>683</v>
      </c>
      <c r="O157" s="3">
        <f t="shared" si="98"/>
        <v>0</v>
      </c>
      <c r="P157" s="3" t="s">
        <v>683</v>
      </c>
      <c r="Q157" s="3">
        <f t="shared" si="100"/>
        <v>-320000</v>
      </c>
      <c r="R157" s="3">
        <f t="shared" si="101"/>
        <v>0</v>
      </c>
    </row>
    <row r="158" spans="1:18" s="15" customFormat="1" ht="13.5" x14ac:dyDescent="0.25">
      <c r="A158" s="192" t="s">
        <v>183</v>
      </c>
      <c r="B158" s="7">
        <v>901</v>
      </c>
      <c r="C158" s="94" t="s">
        <v>16</v>
      </c>
      <c r="D158" s="8" t="s">
        <v>144</v>
      </c>
      <c r="E158" s="8" t="s">
        <v>180</v>
      </c>
      <c r="F158" s="47" t="s">
        <v>181</v>
      </c>
      <c r="G158" s="100"/>
      <c r="H158" s="43">
        <v>320000</v>
      </c>
      <c r="I158" s="68"/>
      <c r="J158" s="87"/>
      <c r="K158" s="68"/>
      <c r="L158" s="236"/>
      <c r="M158" s="69">
        <f t="shared" si="96"/>
        <v>0</v>
      </c>
      <c r="N158" s="3" t="s">
        <v>683</v>
      </c>
      <c r="O158" s="69">
        <f t="shared" si="98"/>
        <v>0</v>
      </c>
      <c r="P158" s="3" t="s">
        <v>683</v>
      </c>
      <c r="Q158" s="69">
        <f t="shared" si="100"/>
        <v>-320000</v>
      </c>
      <c r="R158" s="69">
        <f t="shared" si="101"/>
        <v>0</v>
      </c>
    </row>
    <row r="159" spans="1:18" s="34" customFormat="1" x14ac:dyDescent="0.2">
      <c r="A159" s="190" t="s">
        <v>365</v>
      </c>
      <c r="B159" s="84" t="s">
        <v>96</v>
      </c>
      <c r="C159" s="84" t="s">
        <v>16</v>
      </c>
      <c r="D159" s="84" t="s">
        <v>234</v>
      </c>
      <c r="E159" s="84" t="s">
        <v>18</v>
      </c>
      <c r="F159" s="84" t="s">
        <v>19</v>
      </c>
      <c r="G159" s="61"/>
      <c r="H159" s="62">
        <f t="shared" ref="H159:I161" si="109">H160</f>
        <v>0</v>
      </c>
      <c r="I159" s="62">
        <f t="shared" si="109"/>
        <v>0</v>
      </c>
      <c r="J159" s="88">
        <f t="shared" ref="J159:J161" si="110">J160</f>
        <v>0</v>
      </c>
      <c r="K159" s="62">
        <f t="shared" ref="K159:L161" si="111">K160</f>
        <v>0</v>
      </c>
      <c r="L159" s="234">
        <f t="shared" si="111"/>
        <v>0</v>
      </c>
      <c r="M159" s="63">
        <f t="shared" si="96"/>
        <v>0</v>
      </c>
      <c r="N159" s="3" t="s">
        <v>683</v>
      </c>
      <c r="O159" s="63">
        <f t="shared" si="98"/>
        <v>0</v>
      </c>
      <c r="P159" s="3" t="s">
        <v>683</v>
      </c>
      <c r="Q159" s="63">
        <f t="shared" si="100"/>
        <v>0</v>
      </c>
      <c r="R159" s="3" t="s">
        <v>683</v>
      </c>
    </row>
    <row r="160" spans="1:18" s="34" customFormat="1" ht="25.5" x14ac:dyDescent="0.2">
      <c r="A160" s="177" t="s">
        <v>366</v>
      </c>
      <c r="B160" s="61" t="s">
        <v>96</v>
      </c>
      <c r="C160" s="61" t="s">
        <v>16</v>
      </c>
      <c r="D160" s="61" t="s">
        <v>234</v>
      </c>
      <c r="E160" s="61" t="s">
        <v>104</v>
      </c>
      <c r="F160" s="61" t="s">
        <v>19</v>
      </c>
      <c r="G160" s="61"/>
      <c r="H160" s="62">
        <f t="shared" si="109"/>
        <v>0</v>
      </c>
      <c r="I160" s="62">
        <f t="shared" si="109"/>
        <v>0</v>
      </c>
      <c r="J160" s="88">
        <f t="shared" si="110"/>
        <v>0</v>
      </c>
      <c r="K160" s="62">
        <f t="shared" si="111"/>
        <v>0</v>
      </c>
      <c r="L160" s="234">
        <f t="shared" si="111"/>
        <v>0</v>
      </c>
      <c r="M160" s="63">
        <f t="shared" si="96"/>
        <v>0</v>
      </c>
      <c r="N160" s="3" t="s">
        <v>683</v>
      </c>
      <c r="O160" s="63">
        <f t="shared" si="98"/>
        <v>0</v>
      </c>
      <c r="P160" s="3" t="s">
        <v>683</v>
      </c>
      <c r="Q160" s="63">
        <f t="shared" si="100"/>
        <v>0</v>
      </c>
      <c r="R160" s="3" t="s">
        <v>683</v>
      </c>
    </row>
    <row r="161" spans="1:18" s="22" customFormat="1" x14ac:dyDescent="0.2">
      <c r="A161" s="185" t="s">
        <v>657</v>
      </c>
      <c r="B161" s="64" t="s">
        <v>96</v>
      </c>
      <c r="C161" s="64" t="s">
        <v>16</v>
      </c>
      <c r="D161" s="64" t="s">
        <v>234</v>
      </c>
      <c r="E161" s="64" t="s">
        <v>104</v>
      </c>
      <c r="F161" s="64">
        <v>800</v>
      </c>
      <c r="G161" s="64"/>
      <c r="H161" s="65">
        <f t="shared" si="109"/>
        <v>0</v>
      </c>
      <c r="I161" s="65">
        <f t="shared" si="109"/>
        <v>0</v>
      </c>
      <c r="J161" s="86">
        <f t="shared" si="110"/>
        <v>0</v>
      </c>
      <c r="K161" s="65">
        <f t="shared" si="111"/>
        <v>0</v>
      </c>
      <c r="L161" s="235">
        <f t="shared" si="111"/>
        <v>0</v>
      </c>
      <c r="M161" s="3">
        <f t="shared" si="96"/>
        <v>0</v>
      </c>
      <c r="N161" s="3" t="s">
        <v>683</v>
      </c>
      <c r="O161" s="3">
        <f t="shared" si="98"/>
        <v>0</v>
      </c>
      <c r="P161" s="3" t="s">
        <v>683</v>
      </c>
      <c r="Q161" s="3">
        <f t="shared" si="100"/>
        <v>0</v>
      </c>
      <c r="R161" s="3" t="s">
        <v>683</v>
      </c>
    </row>
    <row r="162" spans="1:18" s="22" customFormat="1" x14ac:dyDescent="0.2">
      <c r="A162" s="185" t="s">
        <v>367</v>
      </c>
      <c r="B162" s="64" t="s">
        <v>96</v>
      </c>
      <c r="C162" s="64" t="s">
        <v>16</v>
      </c>
      <c r="D162" s="64" t="s">
        <v>234</v>
      </c>
      <c r="E162" s="64" t="s">
        <v>104</v>
      </c>
      <c r="F162" s="64" t="s">
        <v>368</v>
      </c>
      <c r="G162" s="64"/>
      <c r="H162" s="90"/>
      <c r="I162" s="65">
        <v>0</v>
      </c>
      <c r="J162" s="86">
        <v>0</v>
      </c>
      <c r="K162" s="65">
        <v>0</v>
      </c>
      <c r="L162" s="235">
        <v>0</v>
      </c>
      <c r="M162" s="3">
        <f t="shared" si="96"/>
        <v>0</v>
      </c>
      <c r="N162" s="3" t="s">
        <v>683</v>
      </c>
      <c r="O162" s="3">
        <f t="shared" si="98"/>
        <v>0</v>
      </c>
      <c r="P162" s="3" t="s">
        <v>683</v>
      </c>
      <c r="Q162" s="3">
        <f t="shared" si="100"/>
        <v>0</v>
      </c>
      <c r="R162" s="3" t="s">
        <v>683</v>
      </c>
    </row>
    <row r="163" spans="1:18" s="16" customFormat="1" x14ac:dyDescent="0.2">
      <c r="A163" s="193" t="s">
        <v>369</v>
      </c>
      <c r="B163" s="101" t="s">
        <v>96</v>
      </c>
      <c r="C163" s="101" t="s">
        <v>16</v>
      </c>
      <c r="D163" s="101" t="s">
        <v>20</v>
      </c>
      <c r="E163" s="101" t="s">
        <v>18</v>
      </c>
      <c r="F163" s="61" t="s">
        <v>19</v>
      </c>
      <c r="G163" s="61"/>
      <c r="H163" s="62">
        <f>H164+H168+H172+H176+H181+H185+H189+H193+H200+H204+H211+H215+H219+H237+H246+H251+H255+H270+H274+H279</f>
        <v>37656836.409999996</v>
      </c>
      <c r="I163" s="62">
        <f>I164+I168+I172+I176+I181+I185+I189+I193+I200+I204+I211+I215+I219+I237+I246+I251+I255+I270+I274+I279</f>
        <v>36212636</v>
      </c>
      <c r="J163" s="62">
        <f>J164+J168+J172+J176+J181+J185+J189+J193+J200+J204+J211+J215+J219+J237+J246+J251+J255+J270+J274+J279</f>
        <v>35483136</v>
      </c>
      <c r="K163" s="62">
        <f>K164+K168+K172+K176+K181+K185+K189+K193+K200+K204+K211+K215+K219+K237+K246+K251+K255+K270+K274+K279</f>
        <v>35483136</v>
      </c>
      <c r="L163" s="234">
        <f>L164+L168+L172+L176+L181+L185+L189+L193+L200+L204+L211+L215+L219+L237+L246+L251+L255+L270+L274+L279</f>
        <v>34881393.589999996</v>
      </c>
      <c r="M163" s="63">
        <f t="shared" si="96"/>
        <v>-729500</v>
      </c>
      <c r="N163" s="63">
        <f t="shared" si="97"/>
        <v>97.985509809338382</v>
      </c>
      <c r="O163" s="63">
        <f t="shared" si="98"/>
        <v>-601742.41000000387</v>
      </c>
      <c r="P163" s="63">
        <f t="shared" si="99"/>
        <v>98.304145355134338</v>
      </c>
      <c r="Q163" s="63">
        <f t="shared" si="100"/>
        <v>-2775442.8200000003</v>
      </c>
      <c r="R163" s="63">
        <f t="shared" si="101"/>
        <v>92.629644217104328</v>
      </c>
    </row>
    <row r="164" spans="1:18" s="16" customFormat="1" ht="51" x14ac:dyDescent="0.25">
      <c r="A164" s="188" t="s">
        <v>186</v>
      </c>
      <c r="B164" s="40">
        <v>901</v>
      </c>
      <c r="C164" s="72" t="s">
        <v>16</v>
      </c>
      <c r="D164" s="41">
        <v>13</v>
      </c>
      <c r="E164" s="41" t="s">
        <v>184</v>
      </c>
      <c r="F164" s="98" t="s">
        <v>19</v>
      </c>
      <c r="G164" s="61"/>
      <c r="H164" s="42">
        <f t="shared" ref="H164:H165" si="112">H165</f>
        <v>906400</v>
      </c>
      <c r="I164" s="62">
        <f>I165</f>
        <v>0</v>
      </c>
      <c r="J164" s="88">
        <f t="shared" ref="J164:J166" si="113">J165</f>
        <v>0</v>
      </c>
      <c r="K164" s="62">
        <f t="shared" ref="K164:L166" si="114">K165</f>
        <v>0</v>
      </c>
      <c r="L164" s="234">
        <f t="shared" si="114"/>
        <v>0</v>
      </c>
      <c r="M164" s="63">
        <f t="shared" si="96"/>
        <v>0</v>
      </c>
      <c r="N164" s="3" t="s">
        <v>683</v>
      </c>
      <c r="O164" s="63">
        <f t="shared" si="98"/>
        <v>0</v>
      </c>
      <c r="P164" s="3" t="s">
        <v>683</v>
      </c>
      <c r="Q164" s="63">
        <f t="shared" si="100"/>
        <v>-906400</v>
      </c>
      <c r="R164" s="63">
        <f t="shared" si="101"/>
        <v>0</v>
      </c>
    </row>
    <row r="165" spans="1:18" ht="25.5" x14ac:dyDescent="0.2">
      <c r="A165" s="194" t="s">
        <v>47</v>
      </c>
      <c r="B165" s="60">
        <v>901</v>
      </c>
      <c r="C165" s="76" t="s">
        <v>16</v>
      </c>
      <c r="D165" s="4">
        <v>13</v>
      </c>
      <c r="E165" s="4" t="s">
        <v>184</v>
      </c>
      <c r="F165" s="102" t="s">
        <v>24</v>
      </c>
      <c r="G165" s="64"/>
      <c r="H165" s="59">
        <f t="shared" si="112"/>
        <v>906400</v>
      </c>
      <c r="I165" s="65">
        <f t="shared" ref="I165:I166" si="115">I166</f>
        <v>0</v>
      </c>
      <c r="J165" s="86">
        <f t="shared" si="113"/>
        <v>0</v>
      </c>
      <c r="K165" s="65">
        <f t="shared" si="114"/>
        <v>0</v>
      </c>
      <c r="L165" s="235">
        <f t="shared" si="114"/>
        <v>0</v>
      </c>
      <c r="M165" s="3">
        <f t="shared" si="96"/>
        <v>0</v>
      </c>
      <c r="N165" s="3" t="s">
        <v>683</v>
      </c>
      <c r="O165" s="3">
        <f t="shared" si="98"/>
        <v>0</v>
      </c>
      <c r="P165" s="3" t="s">
        <v>683</v>
      </c>
      <c r="Q165" s="3">
        <f t="shared" si="100"/>
        <v>-906400</v>
      </c>
      <c r="R165" s="3">
        <f t="shared" si="101"/>
        <v>0</v>
      </c>
    </row>
    <row r="166" spans="1:18" ht="25.5" x14ac:dyDescent="0.2">
      <c r="A166" s="195" t="s">
        <v>11</v>
      </c>
      <c r="B166" s="60">
        <v>901</v>
      </c>
      <c r="C166" s="76" t="s">
        <v>16</v>
      </c>
      <c r="D166" s="4">
        <v>13</v>
      </c>
      <c r="E166" s="4" t="s">
        <v>184</v>
      </c>
      <c r="F166" s="102" t="s">
        <v>32</v>
      </c>
      <c r="G166" s="64"/>
      <c r="H166" s="59">
        <f>H167</f>
        <v>906400</v>
      </c>
      <c r="I166" s="65">
        <f t="shared" si="115"/>
        <v>0</v>
      </c>
      <c r="J166" s="86">
        <f t="shared" si="113"/>
        <v>0</v>
      </c>
      <c r="K166" s="65">
        <f t="shared" si="114"/>
        <v>0</v>
      </c>
      <c r="L166" s="235">
        <f t="shared" si="114"/>
        <v>0</v>
      </c>
      <c r="M166" s="3">
        <f t="shared" si="96"/>
        <v>0</v>
      </c>
      <c r="N166" s="3" t="s">
        <v>683</v>
      </c>
      <c r="O166" s="3">
        <f t="shared" si="98"/>
        <v>0</v>
      </c>
      <c r="P166" s="3" t="s">
        <v>683</v>
      </c>
      <c r="Q166" s="3">
        <f t="shared" si="100"/>
        <v>-906400</v>
      </c>
      <c r="R166" s="3">
        <f t="shared" si="101"/>
        <v>0</v>
      </c>
    </row>
    <row r="167" spans="1:18" s="15" customFormat="1" x14ac:dyDescent="0.2">
      <c r="A167" s="196" t="s">
        <v>331</v>
      </c>
      <c r="B167" s="7">
        <v>901</v>
      </c>
      <c r="C167" s="94" t="s">
        <v>16</v>
      </c>
      <c r="D167" s="8">
        <v>13</v>
      </c>
      <c r="E167" s="8" t="s">
        <v>184</v>
      </c>
      <c r="F167" s="103" t="s">
        <v>25</v>
      </c>
      <c r="G167" s="66"/>
      <c r="H167" s="43">
        <v>906400</v>
      </c>
      <c r="I167" s="68">
        <v>0</v>
      </c>
      <c r="J167" s="87">
        <v>0</v>
      </c>
      <c r="K167" s="68">
        <v>0</v>
      </c>
      <c r="L167" s="236">
        <v>0</v>
      </c>
      <c r="M167" s="69">
        <f t="shared" si="96"/>
        <v>0</v>
      </c>
      <c r="N167" s="3" t="s">
        <v>683</v>
      </c>
      <c r="O167" s="69">
        <f t="shared" si="98"/>
        <v>0</v>
      </c>
      <c r="P167" s="3" t="s">
        <v>683</v>
      </c>
      <c r="Q167" s="69">
        <f t="shared" si="100"/>
        <v>-906400</v>
      </c>
      <c r="R167" s="69">
        <f t="shared" si="101"/>
        <v>0</v>
      </c>
    </row>
    <row r="168" spans="1:18" s="16" customFormat="1" ht="63.75" x14ac:dyDescent="0.25">
      <c r="A168" s="188" t="s">
        <v>187</v>
      </c>
      <c r="B168" s="40">
        <v>901</v>
      </c>
      <c r="C168" s="72" t="s">
        <v>16</v>
      </c>
      <c r="D168" s="41">
        <v>13</v>
      </c>
      <c r="E168" s="41" t="s">
        <v>188</v>
      </c>
      <c r="F168" s="104" t="s">
        <v>19</v>
      </c>
      <c r="G168" s="61"/>
      <c r="H168" s="42">
        <f t="shared" ref="H168:H169" si="116">H169</f>
        <v>345000</v>
      </c>
      <c r="I168" s="62">
        <f t="shared" ref="I168:I170" si="117">I169</f>
        <v>0</v>
      </c>
      <c r="J168" s="88">
        <f t="shared" ref="J168:J170" si="118">J169</f>
        <v>0</v>
      </c>
      <c r="K168" s="62">
        <f t="shared" ref="K168:L170" si="119">K169</f>
        <v>0</v>
      </c>
      <c r="L168" s="234">
        <f t="shared" si="119"/>
        <v>0</v>
      </c>
      <c r="M168" s="63">
        <f t="shared" si="96"/>
        <v>0</v>
      </c>
      <c r="N168" s="3" t="s">
        <v>683</v>
      </c>
      <c r="O168" s="63">
        <f t="shared" si="98"/>
        <v>0</v>
      </c>
      <c r="P168" s="3" t="s">
        <v>683</v>
      </c>
      <c r="Q168" s="63">
        <f t="shared" si="100"/>
        <v>-345000</v>
      </c>
      <c r="R168" s="63">
        <f t="shared" si="101"/>
        <v>0</v>
      </c>
    </row>
    <row r="169" spans="1:18" s="15" customFormat="1" ht="25.5" x14ac:dyDescent="0.2">
      <c r="A169" s="197" t="s">
        <v>47</v>
      </c>
      <c r="B169" s="7">
        <v>901</v>
      </c>
      <c r="C169" s="94" t="s">
        <v>16</v>
      </c>
      <c r="D169" s="8">
        <v>13</v>
      </c>
      <c r="E169" s="8" t="s">
        <v>188</v>
      </c>
      <c r="F169" s="103" t="s">
        <v>24</v>
      </c>
      <c r="G169" s="64"/>
      <c r="H169" s="43">
        <f t="shared" si="116"/>
        <v>345000</v>
      </c>
      <c r="I169" s="65">
        <f t="shared" si="117"/>
        <v>0</v>
      </c>
      <c r="J169" s="86">
        <f t="shared" si="118"/>
        <v>0</v>
      </c>
      <c r="K169" s="65">
        <f t="shared" si="119"/>
        <v>0</v>
      </c>
      <c r="L169" s="235">
        <f t="shared" si="119"/>
        <v>0</v>
      </c>
      <c r="M169" s="3">
        <f t="shared" si="96"/>
        <v>0</v>
      </c>
      <c r="N169" s="3" t="s">
        <v>683</v>
      </c>
      <c r="O169" s="3">
        <f t="shared" si="98"/>
        <v>0</v>
      </c>
      <c r="P169" s="3" t="s">
        <v>683</v>
      </c>
      <c r="Q169" s="3">
        <f t="shared" si="100"/>
        <v>-345000</v>
      </c>
      <c r="R169" s="3">
        <f t="shared" si="101"/>
        <v>0</v>
      </c>
    </row>
    <row r="170" spans="1:18" s="15" customFormat="1" ht="25.5" x14ac:dyDescent="0.2">
      <c r="A170" s="195" t="s">
        <v>11</v>
      </c>
      <c r="B170" s="7">
        <v>901</v>
      </c>
      <c r="C170" s="94" t="s">
        <v>16</v>
      </c>
      <c r="D170" s="8">
        <v>13</v>
      </c>
      <c r="E170" s="8" t="s">
        <v>188</v>
      </c>
      <c r="F170" s="103" t="s">
        <v>32</v>
      </c>
      <c r="G170" s="64"/>
      <c r="H170" s="43">
        <f>H171</f>
        <v>345000</v>
      </c>
      <c r="I170" s="65">
        <f t="shared" si="117"/>
        <v>0</v>
      </c>
      <c r="J170" s="86">
        <f t="shared" si="118"/>
        <v>0</v>
      </c>
      <c r="K170" s="65">
        <f t="shared" si="119"/>
        <v>0</v>
      </c>
      <c r="L170" s="235">
        <f t="shared" si="119"/>
        <v>0</v>
      </c>
      <c r="M170" s="3">
        <f t="shared" si="96"/>
        <v>0</v>
      </c>
      <c r="N170" s="3" t="s">
        <v>683</v>
      </c>
      <c r="O170" s="3">
        <f t="shared" si="98"/>
        <v>0</v>
      </c>
      <c r="P170" s="3" t="s">
        <v>683</v>
      </c>
      <c r="Q170" s="3">
        <f t="shared" si="100"/>
        <v>-345000</v>
      </c>
      <c r="R170" s="3">
        <f t="shared" si="101"/>
        <v>0</v>
      </c>
    </row>
    <row r="171" spans="1:18" x14ac:dyDescent="0.2">
      <c r="A171" s="195" t="s">
        <v>331</v>
      </c>
      <c r="B171" s="7">
        <v>901</v>
      </c>
      <c r="C171" s="94" t="s">
        <v>16</v>
      </c>
      <c r="D171" s="8">
        <v>13</v>
      </c>
      <c r="E171" s="8" t="s">
        <v>188</v>
      </c>
      <c r="F171" s="103" t="s">
        <v>25</v>
      </c>
      <c r="G171" s="64"/>
      <c r="H171" s="43">
        <v>345000</v>
      </c>
      <c r="I171" s="65">
        <v>0</v>
      </c>
      <c r="J171" s="86">
        <v>0</v>
      </c>
      <c r="K171" s="65">
        <v>0</v>
      </c>
      <c r="L171" s="235">
        <v>0</v>
      </c>
      <c r="M171" s="3">
        <f t="shared" si="96"/>
        <v>0</v>
      </c>
      <c r="N171" s="3" t="s">
        <v>683</v>
      </c>
      <c r="O171" s="3">
        <f t="shared" si="98"/>
        <v>0</v>
      </c>
      <c r="P171" s="3" t="s">
        <v>683</v>
      </c>
      <c r="Q171" s="3">
        <f t="shared" si="100"/>
        <v>-345000</v>
      </c>
      <c r="R171" s="3">
        <f t="shared" si="101"/>
        <v>0</v>
      </c>
    </row>
    <row r="172" spans="1:18" s="16" customFormat="1" ht="63.75" x14ac:dyDescent="0.25">
      <c r="A172" s="188" t="s">
        <v>189</v>
      </c>
      <c r="B172" s="40">
        <v>901</v>
      </c>
      <c r="C172" s="72" t="s">
        <v>16</v>
      </c>
      <c r="D172" s="41">
        <v>13</v>
      </c>
      <c r="E172" s="41" t="s">
        <v>190</v>
      </c>
      <c r="F172" s="104" t="s">
        <v>19</v>
      </c>
      <c r="G172" s="61"/>
      <c r="H172" s="42">
        <f t="shared" ref="H172:H173" si="120">H173</f>
        <v>189920</v>
      </c>
      <c r="I172" s="62">
        <f t="shared" ref="I172:I174" si="121">I173</f>
        <v>0</v>
      </c>
      <c r="J172" s="88">
        <f t="shared" ref="J172:J174" si="122">J173</f>
        <v>0</v>
      </c>
      <c r="K172" s="62">
        <f t="shared" ref="K172:L174" si="123">K173</f>
        <v>0</v>
      </c>
      <c r="L172" s="234">
        <f t="shared" si="123"/>
        <v>0</v>
      </c>
      <c r="M172" s="63">
        <f t="shared" si="96"/>
        <v>0</v>
      </c>
      <c r="N172" s="3" t="s">
        <v>683</v>
      </c>
      <c r="O172" s="63">
        <f t="shared" si="98"/>
        <v>0</v>
      </c>
      <c r="P172" s="3" t="s">
        <v>683</v>
      </c>
      <c r="Q172" s="63">
        <f t="shared" si="100"/>
        <v>-189920</v>
      </c>
      <c r="R172" s="63">
        <f t="shared" si="101"/>
        <v>0</v>
      </c>
    </row>
    <row r="173" spans="1:18" ht="25.5" x14ac:dyDescent="0.2">
      <c r="A173" s="194" t="s">
        <v>47</v>
      </c>
      <c r="B173" s="60">
        <v>901</v>
      </c>
      <c r="C173" s="76" t="s">
        <v>16</v>
      </c>
      <c r="D173" s="4">
        <v>13</v>
      </c>
      <c r="E173" s="4" t="s">
        <v>190</v>
      </c>
      <c r="F173" s="102" t="s">
        <v>24</v>
      </c>
      <c r="G173" s="64"/>
      <c r="H173" s="59">
        <f t="shared" si="120"/>
        <v>189920</v>
      </c>
      <c r="I173" s="65">
        <f t="shared" si="121"/>
        <v>0</v>
      </c>
      <c r="J173" s="86">
        <f t="shared" si="122"/>
        <v>0</v>
      </c>
      <c r="K173" s="65">
        <f t="shared" si="123"/>
        <v>0</v>
      </c>
      <c r="L173" s="235">
        <f t="shared" si="123"/>
        <v>0</v>
      </c>
      <c r="M173" s="3">
        <f t="shared" si="96"/>
        <v>0</v>
      </c>
      <c r="N173" s="3" t="s">
        <v>683</v>
      </c>
      <c r="O173" s="3">
        <f t="shared" si="98"/>
        <v>0</v>
      </c>
      <c r="P173" s="3" t="s">
        <v>683</v>
      </c>
      <c r="Q173" s="3">
        <f t="shared" si="100"/>
        <v>-189920</v>
      </c>
      <c r="R173" s="3">
        <f t="shared" si="101"/>
        <v>0</v>
      </c>
    </row>
    <row r="174" spans="1:18" ht="25.5" x14ac:dyDescent="0.2">
      <c r="A174" s="195" t="s">
        <v>11</v>
      </c>
      <c r="B174" s="60">
        <v>901</v>
      </c>
      <c r="C174" s="76" t="s">
        <v>16</v>
      </c>
      <c r="D174" s="4">
        <v>13</v>
      </c>
      <c r="E174" s="4" t="s">
        <v>190</v>
      </c>
      <c r="F174" s="102" t="s">
        <v>32</v>
      </c>
      <c r="G174" s="64"/>
      <c r="H174" s="59">
        <f>H175</f>
        <v>189920</v>
      </c>
      <c r="I174" s="65">
        <f t="shared" si="121"/>
        <v>0</v>
      </c>
      <c r="J174" s="86">
        <f t="shared" si="122"/>
        <v>0</v>
      </c>
      <c r="K174" s="65">
        <f t="shared" si="123"/>
        <v>0</v>
      </c>
      <c r="L174" s="235">
        <f t="shared" si="123"/>
        <v>0</v>
      </c>
      <c r="M174" s="3">
        <f t="shared" si="96"/>
        <v>0</v>
      </c>
      <c r="N174" s="3" t="s">
        <v>683</v>
      </c>
      <c r="O174" s="3">
        <f t="shared" si="98"/>
        <v>0</v>
      </c>
      <c r="P174" s="3" t="s">
        <v>683</v>
      </c>
      <c r="Q174" s="3">
        <f t="shared" si="100"/>
        <v>-189920</v>
      </c>
      <c r="R174" s="3">
        <f t="shared" si="101"/>
        <v>0</v>
      </c>
    </row>
    <row r="175" spans="1:18" s="15" customFormat="1" x14ac:dyDescent="0.2">
      <c r="A175" s="196" t="s">
        <v>331</v>
      </c>
      <c r="B175" s="7">
        <v>901</v>
      </c>
      <c r="C175" s="94" t="s">
        <v>16</v>
      </c>
      <c r="D175" s="8">
        <v>13</v>
      </c>
      <c r="E175" s="8" t="s">
        <v>190</v>
      </c>
      <c r="F175" s="103" t="s">
        <v>25</v>
      </c>
      <c r="G175" s="66"/>
      <c r="H175" s="43">
        <v>189920</v>
      </c>
      <c r="I175" s="68">
        <v>0</v>
      </c>
      <c r="J175" s="87">
        <v>0</v>
      </c>
      <c r="K175" s="68">
        <v>0</v>
      </c>
      <c r="L175" s="236">
        <v>0</v>
      </c>
      <c r="M175" s="69">
        <f t="shared" si="96"/>
        <v>0</v>
      </c>
      <c r="N175" s="3" t="s">
        <v>683</v>
      </c>
      <c r="O175" s="69">
        <f t="shared" si="98"/>
        <v>0</v>
      </c>
      <c r="P175" s="3" t="s">
        <v>683</v>
      </c>
      <c r="Q175" s="69">
        <f t="shared" si="100"/>
        <v>-189920</v>
      </c>
      <c r="R175" s="69">
        <f t="shared" si="101"/>
        <v>0</v>
      </c>
    </row>
    <row r="176" spans="1:18" s="19" customFormat="1" ht="81.599999999999994" hidden="1" x14ac:dyDescent="0.3">
      <c r="A176" s="190" t="s">
        <v>370</v>
      </c>
      <c r="B176" s="84" t="s">
        <v>96</v>
      </c>
      <c r="C176" s="84" t="s">
        <v>16</v>
      </c>
      <c r="D176" s="84" t="s">
        <v>20</v>
      </c>
      <c r="E176" s="84" t="s">
        <v>205</v>
      </c>
      <c r="F176" s="61" t="s">
        <v>19</v>
      </c>
      <c r="G176" s="61"/>
      <c r="H176" s="62">
        <f>H177</f>
        <v>0</v>
      </c>
      <c r="I176" s="62">
        <f>I177</f>
        <v>0</v>
      </c>
      <c r="J176" s="88">
        <f t="shared" ref="J176:J177" si="124">J177</f>
        <v>0</v>
      </c>
      <c r="K176" s="62">
        <f t="shared" ref="K176:L177" si="125">K177</f>
        <v>0</v>
      </c>
      <c r="L176" s="234">
        <f t="shared" si="125"/>
        <v>0</v>
      </c>
      <c r="M176" s="63">
        <f t="shared" si="96"/>
        <v>0</v>
      </c>
      <c r="N176" s="3" t="s">
        <v>683</v>
      </c>
      <c r="O176" s="63">
        <f t="shared" si="98"/>
        <v>0</v>
      </c>
      <c r="P176" s="3" t="s">
        <v>683</v>
      </c>
      <c r="Q176" s="63">
        <f t="shared" si="100"/>
        <v>0</v>
      </c>
      <c r="R176" s="3" t="s">
        <v>683</v>
      </c>
    </row>
    <row r="177" spans="1:18" s="15" customFormat="1" ht="20.45" hidden="1" x14ac:dyDescent="0.3">
      <c r="A177" s="184" t="s">
        <v>47</v>
      </c>
      <c r="B177" s="64" t="s">
        <v>96</v>
      </c>
      <c r="C177" s="64" t="s">
        <v>16</v>
      </c>
      <c r="D177" s="64" t="s">
        <v>20</v>
      </c>
      <c r="E177" s="64" t="s">
        <v>205</v>
      </c>
      <c r="F177" s="64">
        <v>200</v>
      </c>
      <c r="G177" s="64"/>
      <c r="H177" s="65">
        <f>H178</f>
        <v>0</v>
      </c>
      <c r="I177" s="65">
        <f>I178</f>
        <v>0</v>
      </c>
      <c r="J177" s="86">
        <f t="shared" si="124"/>
        <v>0</v>
      </c>
      <c r="K177" s="65">
        <f t="shared" si="125"/>
        <v>0</v>
      </c>
      <c r="L177" s="235">
        <f t="shared" si="125"/>
        <v>0</v>
      </c>
      <c r="M177" s="3">
        <f t="shared" si="96"/>
        <v>0</v>
      </c>
      <c r="N177" s="3" t="s">
        <v>683</v>
      </c>
      <c r="O177" s="3">
        <f t="shared" si="98"/>
        <v>0</v>
      </c>
      <c r="P177" s="3" t="s">
        <v>683</v>
      </c>
      <c r="Q177" s="3">
        <f t="shared" si="100"/>
        <v>0</v>
      </c>
      <c r="R177" s="3" t="s">
        <v>683</v>
      </c>
    </row>
    <row r="178" spans="1:18" ht="20.45" hidden="1" x14ac:dyDescent="0.3">
      <c r="A178" s="185" t="s">
        <v>11</v>
      </c>
      <c r="B178" s="64" t="s">
        <v>96</v>
      </c>
      <c r="C178" s="64" t="s">
        <v>16</v>
      </c>
      <c r="D178" s="64" t="s">
        <v>20</v>
      </c>
      <c r="E178" s="64" t="s">
        <v>205</v>
      </c>
      <c r="F178" s="64">
        <v>240</v>
      </c>
      <c r="G178" s="64"/>
      <c r="H178" s="65">
        <f>H179+H180</f>
        <v>0</v>
      </c>
      <c r="I178" s="65">
        <f>I179+I180</f>
        <v>0</v>
      </c>
      <c r="J178" s="86">
        <f t="shared" ref="J178:L178" si="126">J179+J180</f>
        <v>0</v>
      </c>
      <c r="K178" s="65">
        <f t="shared" si="126"/>
        <v>0</v>
      </c>
      <c r="L178" s="235">
        <f t="shared" si="126"/>
        <v>0</v>
      </c>
      <c r="M178" s="3">
        <f t="shared" si="96"/>
        <v>0</v>
      </c>
      <c r="N178" s="3" t="s">
        <v>683</v>
      </c>
      <c r="O178" s="3">
        <f t="shared" si="98"/>
        <v>0</v>
      </c>
      <c r="P178" s="3" t="s">
        <v>683</v>
      </c>
      <c r="Q178" s="3">
        <f t="shared" si="100"/>
        <v>0</v>
      </c>
      <c r="R178" s="3" t="s">
        <v>683</v>
      </c>
    </row>
    <row r="179" spans="1:18" s="15" customFormat="1" ht="20.45" hidden="1" x14ac:dyDescent="0.3">
      <c r="A179" s="180" t="s">
        <v>333</v>
      </c>
      <c r="B179" s="66" t="s">
        <v>96</v>
      </c>
      <c r="C179" s="66" t="s">
        <v>16</v>
      </c>
      <c r="D179" s="66" t="s">
        <v>20</v>
      </c>
      <c r="E179" s="66" t="s">
        <v>205</v>
      </c>
      <c r="F179" s="66">
        <v>242</v>
      </c>
      <c r="G179" s="66"/>
      <c r="H179" s="85"/>
      <c r="I179" s="68"/>
      <c r="J179" s="87"/>
      <c r="K179" s="68"/>
      <c r="L179" s="236"/>
      <c r="M179" s="69">
        <f t="shared" si="96"/>
        <v>0</v>
      </c>
      <c r="N179" s="3" t="s">
        <v>683</v>
      </c>
      <c r="O179" s="69">
        <f t="shared" si="98"/>
        <v>0</v>
      </c>
      <c r="P179" s="3" t="s">
        <v>683</v>
      </c>
      <c r="Q179" s="69">
        <f t="shared" si="100"/>
        <v>0</v>
      </c>
      <c r="R179" s="3" t="s">
        <v>683</v>
      </c>
    </row>
    <row r="180" spans="1:18" s="15" customFormat="1" ht="13.9" hidden="1" x14ac:dyDescent="0.3">
      <c r="A180" s="180" t="s">
        <v>331</v>
      </c>
      <c r="B180" s="66" t="s">
        <v>96</v>
      </c>
      <c r="C180" s="66" t="s">
        <v>16</v>
      </c>
      <c r="D180" s="66" t="s">
        <v>20</v>
      </c>
      <c r="E180" s="66" t="s">
        <v>205</v>
      </c>
      <c r="F180" s="66" t="s">
        <v>25</v>
      </c>
      <c r="G180" s="66"/>
      <c r="H180" s="85"/>
      <c r="I180" s="68">
        <v>0</v>
      </c>
      <c r="J180" s="87">
        <v>0</v>
      </c>
      <c r="K180" s="68">
        <v>0</v>
      </c>
      <c r="L180" s="236">
        <v>0</v>
      </c>
      <c r="M180" s="69">
        <f t="shared" si="96"/>
        <v>0</v>
      </c>
      <c r="N180" s="3" t="s">
        <v>683</v>
      </c>
      <c r="O180" s="69">
        <f t="shared" si="98"/>
        <v>0</v>
      </c>
      <c r="P180" s="3" t="s">
        <v>683</v>
      </c>
      <c r="Q180" s="69">
        <f t="shared" si="100"/>
        <v>0</v>
      </c>
      <c r="R180" s="3" t="s">
        <v>683</v>
      </c>
    </row>
    <row r="181" spans="1:18" s="16" customFormat="1" ht="81.599999999999994" hidden="1" x14ac:dyDescent="0.3">
      <c r="A181" s="177" t="s">
        <v>371</v>
      </c>
      <c r="B181" s="61" t="s">
        <v>96</v>
      </c>
      <c r="C181" s="61" t="s">
        <v>16</v>
      </c>
      <c r="D181" s="61" t="s">
        <v>20</v>
      </c>
      <c r="E181" s="61" t="s">
        <v>206</v>
      </c>
      <c r="F181" s="61" t="s">
        <v>19</v>
      </c>
      <c r="G181" s="61"/>
      <c r="H181" s="62">
        <f t="shared" ref="H181:I183" si="127">H182</f>
        <v>0</v>
      </c>
      <c r="I181" s="62">
        <f t="shared" si="127"/>
        <v>0</v>
      </c>
      <c r="J181" s="88">
        <f t="shared" ref="J181:J183" si="128">J182</f>
        <v>0</v>
      </c>
      <c r="K181" s="62">
        <f t="shared" ref="K181:L183" si="129">K182</f>
        <v>0</v>
      </c>
      <c r="L181" s="234">
        <f t="shared" si="129"/>
        <v>0</v>
      </c>
      <c r="M181" s="63">
        <f t="shared" si="96"/>
        <v>0</v>
      </c>
      <c r="N181" s="3" t="s">
        <v>683</v>
      </c>
      <c r="O181" s="63">
        <f t="shared" si="98"/>
        <v>0</v>
      </c>
      <c r="P181" s="3" t="s">
        <v>683</v>
      </c>
      <c r="Q181" s="63">
        <f t="shared" si="100"/>
        <v>0</v>
      </c>
      <c r="R181" s="3" t="s">
        <v>683</v>
      </c>
    </row>
    <row r="182" spans="1:18" ht="20.45" hidden="1" x14ac:dyDescent="0.3">
      <c r="A182" s="184" t="s">
        <v>47</v>
      </c>
      <c r="B182" s="64" t="s">
        <v>96</v>
      </c>
      <c r="C182" s="64" t="s">
        <v>16</v>
      </c>
      <c r="D182" s="64" t="s">
        <v>20</v>
      </c>
      <c r="E182" s="64" t="s">
        <v>206</v>
      </c>
      <c r="F182" s="64">
        <v>200</v>
      </c>
      <c r="G182" s="64"/>
      <c r="H182" s="65">
        <f t="shared" si="127"/>
        <v>0</v>
      </c>
      <c r="I182" s="65">
        <f t="shared" si="127"/>
        <v>0</v>
      </c>
      <c r="J182" s="86">
        <f t="shared" si="128"/>
        <v>0</v>
      </c>
      <c r="K182" s="65">
        <f t="shared" si="129"/>
        <v>0</v>
      </c>
      <c r="L182" s="235">
        <f t="shared" si="129"/>
        <v>0</v>
      </c>
      <c r="M182" s="3">
        <f t="shared" si="96"/>
        <v>0</v>
      </c>
      <c r="N182" s="3" t="s">
        <v>683</v>
      </c>
      <c r="O182" s="3">
        <f t="shared" si="98"/>
        <v>0</v>
      </c>
      <c r="P182" s="3" t="s">
        <v>683</v>
      </c>
      <c r="Q182" s="3">
        <f t="shared" si="100"/>
        <v>0</v>
      </c>
      <c r="R182" s="3" t="s">
        <v>683</v>
      </c>
    </row>
    <row r="183" spans="1:18" s="15" customFormat="1" ht="20.45" hidden="1" x14ac:dyDescent="0.3">
      <c r="A183" s="185" t="s">
        <v>11</v>
      </c>
      <c r="B183" s="64" t="s">
        <v>96</v>
      </c>
      <c r="C183" s="64" t="s">
        <v>16</v>
      </c>
      <c r="D183" s="64" t="s">
        <v>20</v>
      </c>
      <c r="E183" s="64" t="s">
        <v>206</v>
      </c>
      <c r="F183" s="64">
        <v>240</v>
      </c>
      <c r="G183" s="64"/>
      <c r="H183" s="65">
        <f t="shared" si="127"/>
        <v>0</v>
      </c>
      <c r="I183" s="65">
        <f t="shared" si="127"/>
        <v>0</v>
      </c>
      <c r="J183" s="86">
        <f t="shared" si="128"/>
        <v>0</v>
      </c>
      <c r="K183" s="65">
        <f t="shared" si="129"/>
        <v>0</v>
      </c>
      <c r="L183" s="235">
        <f t="shared" si="129"/>
        <v>0</v>
      </c>
      <c r="M183" s="3">
        <f t="shared" si="96"/>
        <v>0</v>
      </c>
      <c r="N183" s="3" t="s">
        <v>683</v>
      </c>
      <c r="O183" s="3">
        <f t="shared" si="98"/>
        <v>0</v>
      </c>
      <c r="P183" s="3" t="s">
        <v>683</v>
      </c>
      <c r="Q183" s="3">
        <f t="shared" si="100"/>
        <v>0</v>
      </c>
      <c r="R183" s="3" t="s">
        <v>683</v>
      </c>
    </row>
    <row r="184" spans="1:18" s="15" customFormat="1" ht="13.9" hidden="1" x14ac:dyDescent="0.3">
      <c r="A184" s="180" t="s">
        <v>331</v>
      </c>
      <c r="B184" s="66" t="s">
        <v>96</v>
      </c>
      <c r="C184" s="66" t="s">
        <v>16</v>
      </c>
      <c r="D184" s="66" t="s">
        <v>20</v>
      </c>
      <c r="E184" s="66" t="s">
        <v>206</v>
      </c>
      <c r="F184" s="66" t="s">
        <v>25</v>
      </c>
      <c r="G184" s="66"/>
      <c r="H184" s="85"/>
      <c r="I184" s="68">
        <v>0</v>
      </c>
      <c r="J184" s="87">
        <v>0</v>
      </c>
      <c r="K184" s="68">
        <v>0</v>
      </c>
      <c r="L184" s="236">
        <v>0</v>
      </c>
      <c r="M184" s="69">
        <f t="shared" si="96"/>
        <v>0</v>
      </c>
      <c r="N184" s="3" t="s">
        <v>683</v>
      </c>
      <c r="O184" s="69">
        <f t="shared" si="98"/>
        <v>0</v>
      </c>
      <c r="P184" s="3" t="s">
        <v>683</v>
      </c>
      <c r="Q184" s="69">
        <f t="shared" si="100"/>
        <v>0</v>
      </c>
      <c r="R184" s="3" t="s">
        <v>683</v>
      </c>
    </row>
    <row r="185" spans="1:18" s="19" customFormat="1" ht="102" x14ac:dyDescent="0.2">
      <c r="A185" s="177" t="s">
        <v>372</v>
      </c>
      <c r="B185" s="61" t="s">
        <v>96</v>
      </c>
      <c r="C185" s="61" t="s">
        <v>16</v>
      </c>
      <c r="D185" s="61" t="s">
        <v>20</v>
      </c>
      <c r="E185" s="61" t="s">
        <v>105</v>
      </c>
      <c r="F185" s="61" t="s">
        <v>19</v>
      </c>
      <c r="G185" s="61"/>
      <c r="H185" s="62">
        <f t="shared" ref="H185:I187" si="130">H186</f>
        <v>0</v>
      </c>
      <c r="I185" s="62">
        <f t="shared" si="130"/>
        <v>12900</v>
      </c>
      <c r="J185" s="88">
        <f t="shared" ref="J185:J187" si="131">J186</f>
        <v>19900</v>
      </c>
      <c r="K185" s="62">
        <f t="shared" ref="K185:L187" si="132">K186</f>
        <v>19900</v>
      </c>
      <c r="L185" s="234">
        <f t="shared" si="132"/>
        <v>19900</v>
      </c>
      <c r="M185" s="63">
        <f t="shared" si="96"/>
        <v>7000</v>
      </c>
      <c r="N185" s="63">
        <f t="shared" si="97"/>
        <v>154.26356589147287</v>
      </c>
      <c r="O185" s="63">
        <f t="shared" si="98"/>
        <v>0</v>
      </c>
      <c r="P185" s="63">
        <f t="shared" si="99"/>
        <v>100</v>
      </c>
      <c r="Q185" s="63">
        <f t="shared" si="100"/>
        <v>19900</v>
      </c>
      <c r="R185" s="3" t="s">
        <v>683</v>
      </c>
    </row>
    <row r="186" spans="1:18" s="15" customFormat="1" ht="25.5" x14ac:dyDescent="0.2">
      <c r="A186" s="184" t="s">
        <v>47</v>
      </c>
      <c r="B186" s="64" t="s">
        <v>96</v>
      </c>
      <c r="C186" s="64" t="s">
        <v>16</v>
      </c>
      <c r="D186" s="64" t="s">
        <v>20</v>
      </c>
      <c r="E186" s="64" t="s">
        <v>105</v>
      </c>
      <c r="F186" s="64">
        <v>200</v>
      </c>
      <c r="G186" s="64"/>
      <c r="H186" s="65">
        <f t="shared" si="130"/>
        <v>0</v>
      </c>
      <c r="I186" s="65">
        <f t="shared" si="130"/>
        <v>12900</v>
      </c>
      <c r="J186" s="86">
        <f t="shared" si="131"/>
        <v>19900</v>
      </c>
      <c r="K186" s="65">
        <f t="shared" si="132"/>
        <v>19900</v>
      </c>
      <c r="L186" s="235">
        <f t="shared" si="132"/>
        <v>19900</v>
      </c>
      <c r="M186" s="3">
        <f t="shared" si="96"/>
        <v>7000</v>
      </c>
      <c r="N186" s="3">
        <f t="shared" si="97"/>
        <v>154.26356589147287</v>
      </c>
      <c r="O186" s="3">
        <f t="shared" si="98"/>
        <v>0</v>
      </c>
      <c r="P186" s="3">
        <f t="shared" si="99"/>
        <v>100</v>
      </c>
      <c r="Q186" s="3">
        <f t="shared" si="100"/>
        <v>19900</v>
      </c>
      <c r="R186" s="3" t="s">
        <v>683</v>
      </c>
    </row>
    <row r="187" spans="1:18" ht="25.5" x14ac:dyDescent="0.2">
      <c r="A187" s="185" t="s">
        <v>11</v>
      </c>
      <c r="B187" s="64" t="s">
        <v>96</v>
      </c>
      <c r="C187" s="64" t="s">
        <v>16</v>
      </c>
      <c r="D187" s="64" t="s">
        <v>20</v>
      </c>
      <c r="E187" s="64" t="s">
        <v>105</v>
      </c>
      <c r="F187" s="64">
        <v>240</v>
      </c>
      <c r="G187" s="64"/>
      <c r="H187" s="65">
        <f t="shared" si="130"/>
        <v>0</v>
      </c>
      <c r="I187" s="65">
        <v>12900</v>
      </c>
      <c r="J187" s="86">
        <f t="shared" si="131"/>
        <v>19900</v>
      </c>
      <c r="K187" s="65">
        <f t="shared" si="132"/>
        <v>19900</v>
      </c>
      <c r="L187" s="235">
        <f t="shared" si="132"/>
        <v>19900</v>
      </c>
      <c r="M187" s="3">
        <f t="shared" si="96"/>
        <v>7000</v>
      </c>
      <c r="N187" s="3">
        <f t="shared" si="97"/>
        <v>154.26356589147287</v>
      </c>
      <c r="O187" s="3">
        <f t="shared" si="98"/>
        <v>0</v>
      </c>
      <c r="P187" s="3">
        <f t="shared" si="99"/>
        <v>100</v>
      </c>
      <c r="Q187" s="3">
        <f t="shared" si="100"/>
        <v>19900</v>
      </c>
      <c r="R187" s="3" t="s">
        <v>683</v>
      </c>
    </row>
    <row r="188" spans="1:18" s="15" customFormat="1" x14ac:dyDescent="0.2">
      <c r="A188" s="180" t="s">
        <v>331</v>
      </c>
      <c r="B188" s="66" t="s">
        <v>96</v>
      </c>
      <c r="C188" s="66" t="s">
        <v>16</v>
      </c>
      <c r="D188" s="66" t="s">
        <v>20</v>
      </c>
      <c r="E188" s="66" t="s">
        <v>105</v>
      </c>
      <c r="F188" s="66" t="s">
        <v>25</v>
      </c>
      <c r="G188" s="66"/>
      <c r="H188" s="85"/>
      <c r="I188" s="68"/>
      <c r="J188" s="87">
        <v>19900</v>
      </c>
      <c r="K188" s="68">
        <v>19900</v>
      </c>
      <c r="L188" s="236">
        <v>19900</v>
      </c>
      <c r="M188" s="69">
        <f t="shared" si="96"/>
        <v>19900</v>
      </c>
      <c r="N188" s="69" t="s">
        <v>683</v>
      </c>
      <c r="O188" s="69">
        <f t="shared" si="98"/>
        <v>0</v>
      </c>
      <c r="P188" s="69">
        <f t="shared" si="99"/>
        <v>100</v>
      </c>
      <c r="Q188" s="69">
        <f t="shared" si="100"/>
        <v>19900</v>
      </c>
      <c r="R188" s="3" t="s">
        <v>683</v>
      </c>
    </row>
    <row r="189" spans="1:18" s="19" customFormat="1" ht="102" x14ac:dyDescent="0.2">
      <c r="A189" s="177" t="s">
        <v>373</v>
      </c>
      <c r="B189" s="61" t="s">
        <v>96</v>
      </c>
      <c r="C189" s="61" t="s">
        <v>16</v>
      </c>
      <c r="D189" s="61" t="s">
        <v>20</v>
      </c>
      <c r="E189" s="61" t="s">
        <v>106</v>
      </c>
      <c r="F189" s="61" t="s">
        <v>19</v>
      </c>
      <c r="G189" s="61"/>
      <c r="H189" s="62">
        <f t="shared" ref="H189:I191" si="133">H190</f>
        <v>75000</v>
      </c>
      <c r="I189" s="62">
        <f t="shared" si="133"/>
        <v>342000</v>
      </c>
      <c r="J189" s="88">
        <f t="shared" ref="J189:J191" si="134">J190</f>
        <v>376720</v>
      </c>
      <c r="K189" s="62">
        <f t="shared" ref="K189:L191" si="135">K190</f>
        <v>376720</v>
      </c>
      <c r="L189" s="234">
        <f t="shared" si="135"/>
        <v>376720</v>
      </c>
      <c r="M189" s="63">
        <f t="shared" si="96"/>
        <v>34720</v>
      </c>
      <c r="N189" s="63">
        <f t="shared" si="97"/>
        <v>110.15204678362574</v>
      </c>
      <c r="O189" s="63">
        <f t="shared" si="98"/>
        <v>0</v>
      </c>
      <c r="P189" s="63">
        <f t="shared" si="99"/>
        <v>100</v>
      </c>
      <c r="Q189" s="63">
        <f t="shared" si="100"/>
        <v>301720</v>
      </c>
      <c r="R189" s="63">
        <f t="shared" si="101"/>
        <v>502.29333333333335</v>
      </c>
    </row>
    <row r="190" spans="1:18" s="15" customFormat="1" ht="25.5" x14ac:dyDescent="0.2">
      <c r="A190" s="184" t="s">
        <v>47</v>
      </c>
      <c r="B190" s="64"/>
      <c r="C190" s="64"/>
      <c r="D190" s="64"/>
      <c r="E190" s="64"/>
      <c r="F190" s="64">
        <v>200</v>
      </c>
      <c r="G190" s="64"/>
      <c r="H190" s="65">
        <f t="shared" si="133"/>
        <v>75000</v>
      </c>
      <c r="I190" s="65">
        <f t="shared" si="133"/>
        <v>342000</v>
      </c>
      <c r="J190" s="86">
        <f t="shared" si="134"/>
        <v>376720</v>
      </c>
      <c r="K190" s="65">
        <f t="shared" si="135"/>
        <v>376720</v>
      </c>
      <c r="L190" s="235">
        <f t="shared" si="135"/>
        <v>376720</v>
      </c>
      <c r="M190" s="3">
        <f t="shared" si="96"/>
        <v>34720</v>
      </c>
      <c r="N190" s="3">
        <f t="shared" si="97"/>
        <v>110.15204678362574</v>
      </c>
      <c r="O190" s="3">
        <f t="shared" si="98"/>
        <v>0</v>
      </c>
      <c r="P190" s="3">
        <f t="shared" si="99"/>
        <v>100</v>
      </c>
      <c r="Q190" s="3">
        <f t="shared" si="100"/>
        <v>301720</v>
      </c>
      <c r="R190" s="3">
        <f t="shared" si="101"/>
        <v>502.29333333333335</v>
      </c>
    </row>
    <row r="191" spans="1:18" s="15" customFormat="1" ht="25.5" x14ac:dyDescent="0.2">
      <c r="A191" s="185" t="s">
        <v>11</v>
      </c>
      <c r="B191" s="64" t="s">
        <v>96</v>
      </c>
      <c r="C191" s="64" t="s">
        <v>16</v>
      </c>
      <c r="D191" s="64" t="s">
        <v>20</v>
      </c>
      <c r="E191" s="64" t="s">
        <v>106</v>
      </c>
      <c r="F191" s="64">
        <v>240</v>
      </c>
      <c r="G191" s="64"/>
      <c r="H191" s="65">
        <f t="shared" si="133"/>
        <v>75000</v>
      </c>
      <c r="I191" s="65">
        <v>342000</v>
      </c>
      <c r="J191" s="86">
        <f t="shared" si="134"/>
        <v>376720</v>
      </c>
      <c r="K191" s="65">
        <f t="shared" si="135"/>
        <v>376720</v>
      </c>
      <c r="L191" s="235">
        <f t="shared" si="135"/>
        <v>376720</v>
      </c>
      <c r="M191" s="3">
        <f t="shared" si="96"/>
        <v>34720</v>
      </c>
      <c r="N191" s="3">
        <f t="shared" si="97"/>
        <v>110.15204678362574</v>
      </c>
      <c r="O191" s="3">
        <f t="shared" si="98"/>
        <v>0</v>
      </c>
      <c r="P191" s="3">
        <f t="shared" si="99"/>
        <v>100</v>
      </c>
      <c r="Q191" s="3">
        <f t="shared" si="100"/>
        <v>301720</v>
      </c>
      <c r="R191" s="3">
        <f t="shared" si="101"/>
        <v>502.29333333333335</v>
      </c>
    </row>
    <row r="192" spans="1:18" s="15" customFormat="1" x14ac:dyDescent="0.2">
      <c r="A192" s="180" t="s">
        <v>331</v>
      </c>
      <c r="B192" s="66" t="s">
        <v>96</v>
      </c>
      <c r="C192" s="66" t="s">
        <v>16</v>
      </c>
      <c r="D192" s="66" t="s">
        <v>20</v>
      </c>
      <c r="E192" s="66" t="s">
        <v>106</v>
      </c>
      <c r="F192" s="66" t="s">
        <v>25</v>
      </c>
      <c r="G192" s="66"/>
      <c r="H192" s="85">
        <v>75000</v>
      </c>
      <c r="I192" s="68"/>
      <c r="J192" s="87">
        <v>376720</v>
      </c>
      <c r="K192" s="68">
        <v>376720</v>
      </c>
      <c r="L192" s="236">
        <v>376720</v>
      </c>
      <c r="M192" s="69">
        <f t="shared" si="96"/>
        <v>376720</v>
      </c>
      <c r="N192" s="69" t="s">
        <v>683</v>
      </c>
      <c r="O192" s="69">
        <f t="shared" si="98"/>
        <v>0</v>
      </c>
      <c r="P192" s="69">
        <f t="shared" si="99"/>
        <v>100</v>
      </c>
      <c r="Q192" s="69">
        <f t="shared" si="100"/>
        <v>301720</v>
      </c>
      <c r="R192" s="69">
        <f t="shared" si="101"/>
        <v>502.29333333333335</v>
      </c>
    </row>
    <row r="193" spans="1:18" s="16" customFormat="1" ht="89.25" x14ac:dyDescent="0.2">
      <c r="A193" s="177" t="s">
        <v>374</v>
      </c>
      <c r="B193" s="61" t="s">
        <v>96</v>
      </c>
      <c r="C193" s="61" t="s">
        <v>16</v>
      </c>
      <c r="D193" s="61" t="s">
        <v>20</v>
      </c>
      <c r="E193" s="61" t="s">
        <v>107</v>
      </c>
      <c r="F193" s="61" t="s">
        <v>19</v>
      </c>
      <c r="G193" s="61"/>
      <c r="H193" s="62">
        <f>H194+H197</f>
        <v>792120</v>
      </c>
      <c r="I193" s="62">
        <f>I194+I197</f>
        <v>370000</v>
      </c>
      <c r="J193" s="88">
        <f t="shared" ref="J193:L193" si="136">J194+J197</f>
        <v>346281</v>
      </c>
      <c r="K193" s="62">
        <f t="shared" si="136"/>
        <v>346281</v>
      </c>
      <c r="L193" s="234">
        <f t="shared" si="136"/>
        <v>240843</v>
      </c>
      <c r="M193" s="63">
        <f t="shared" si="96"/>
        <v>-23719</v>
      </c>
      <c r="N193" s="63">
        <f t="shared" si="97"/>
        <v>93.589459459459462</v>
      </c>
      <c r="O193" s="63">
        <f t="shared" si="98"/>
        <v>-105438</v>
      </c>
      <c r="P193" s="63">
        <f t="shared" si="99"/>
        <v>69.551318149133223</v>
      </c>
      <c r="Q193" s="63">
        <f t="shared" si="100"/>
        <v>-551277</v>
      </c>
      <c r="R193" s="63">
        <f t="shared" si="101"/>
        <v>30.404862899560676</v>
      </c>
    </row>
    <row r="194" spans="1:18" ht="25.5" x14ac:dyDescent="0.2">
      <c r="A194" s="184" t="s">
        <v>47</v>
      </c>
      <c r="B194" s="64" t="s">
        <v>96</v>
      </c>
      <c r="C194" s="64" t="s">
        <v>16</v>
      </c>
      <c r="D194" s="64" t="s">
        <v>20</v>
      </c>
      <c r="E194" s="64" t="s">
        <v>107</v>
      </c>
      <c r="F194" s="64">
        <v>200</v>
      </c>
      <c r="G194" s="64"/>
      <c r="H194" s="65">
        <f>H195</f>
        <v>788600</v>
      </c>
      <c r="I194" s="65">
        <f>I195</f>
        <v>370000</v>
      </c>
      <c r="J194" s="86">
        <f t="shared" ref="J194:J195" si="137">J195</f>
        <v>346281</v>
      </c>
      <c r="K194" s="65">
        <f t="shared" ref="K194:L195" si="138">K195</f>
        <v>346281</v>
      </c>
      <c r="L194" s="235">
        <f t="shared" si="138"/>
        <v>240843</v>
      </c>
      <c r="M194" s="3">
        <f t="shared" si="96"/>
        <v>-23719</v>
      </c>
      <c r="N194" s="3">
        <f t="shared" si="97"/>
        <v>93.589459459459462</v>
      </c>
      <c r="O194" s="3">
        <f t="shared" si="98"/>
        <v>-105438</v>
      </c>
      <c r="P194" s="3">
        <f t="shared" si="99"/>
        <v>69.551318149133223</v>
      </c>
      <c r="Q194" s="3">
        <f t="shared" si="100"/>
        <v>-547757</v>
      </c>
      <c r="R194" s="3">
        <f t="shared" si="101"/>
        <v>30.54057823991884</v>
      </c>
    </row>
    <row r="195" spans="1:18" ht="25.5" x14ac:dyDescent="0.2">
      <c r="A195" s="185" t="s">
        <v>11</v>
      </c>
      <c r="B195" s="64" t="s">
        <v>96</v>
      </c>
      <c r="C195" s="64" t="s">
        <v>16</v>
      </c>
      <c r="D195" s="64" t="s">
        <v>20</v>
      </c>
      <c r="E195" s="64" t="s">
        <v>107</v>
      </c>
      <c r="F195" s="64">
        <v>240</v>
      </c>
      <c r="G195" s="64"/>
      <c r="H195" s="65">
        <f>H196</f>
        <v>788600</v>
      </c>
      <c r="I195" s="65">
        <v>370000</v>
      </c>
      <c r="J195" s="86">
        <f t="shared" si="137"/>
        <v>346281</v>
      </c>
      <c r="K195" s="65">
        <f t="shared" si="138"/>
        <v>346281</v>
      </c>
      <c r="L195" s="235">
        <f t="shared" si="138"/>
        <v>240843</v>
      </c>
      <c r="M195" s="3">
        <f t="shared" si="96"/>
        <v>-23719</v>
      </c>
      <c r="N195" s="3">
        <f t="shared" si="97"/>
        <v>93.589459459459462</v>
      </c>
      <c r="O195" s="3">
        <f t="shared" si="98"/>
        <v>-105438</v>
      </c>
      <c r="P195" s="3">
        <f t="shared" si="99"/>
        <v>69.551318149133223</v>
      </c>
      <c r="Q195" s="3">
        <f t="shared" si="100"/>
        <v>-547757</v>
      </c>
      <c r="R195" s="3">
        <f t="shared" si="101"/>
        <v>30.54057823991884</v>
      </c>
    </row>
    <row r="196" spans="1:18" s="15" customFormat="1" x14ac:dyDescent="0.2">
      <c r="A196" s="180" t="s">
        <v>331</v>
      </c>
      <c r="B196" s="66" t="s">
        <v>96</v>
      </c>
      <c r="C196" s="66" t="s">
        <v>16</v>
      </c>
      <c r="D196" s="66" t="s">
        <v>20</v>
      </c>
      <c r="E196" s="66" t="s">
        <v>107</v>
      </c>
      <c r="F196" s="66" t="s">
        <v>25</v>
      </c>
      <c r="G196" s="66"/>
      <c r="H196" s="85">
        <v>788600</v>
      </c>
      <c r="I196" s="68"/>
      <c r="J196" s="87">
        <v>346281</v>
      </c>
      <c r="K196" s="68">
        <v>346281</v>
      </c>
      <c r="L196" s="236">
        <v>240843</v>
      </c>
      <c r="M196" s="69">
        <f t="shared" si="96"/>
        <v>346281</v>
      </c>
      <c r="N196" s="69" t="s">
        <v>683</v>
      </c>
      <c r="O196" s="69">
        <f t="shared" si="98"/>
        <v>-105438</v>
      </c>
      <c r="P196" s="69">
        <f t="shared" si="99"/>
        <v>69.551318149133223</v>
      </c>
      <c r="Q196" s="69">
        <f t="shared" si="100"/>
        <v>-547757</v>
      </c>
      <c r="R196" s="69">
        <f t="shared" si="101"/>
        <v>30.54057823991884</v>
      </c>
    </row>
    <row r="197" spans="1:18" x14ac:dyDescent="0.2">
      <c r="A197" s="185" t="s">
        <v>12</v>
      </c>
      <c r="B197" s="64" t="s">
        <v>96</v>
      </c>
      <c r="C197" s="64" t="s">
        <v>16</v>
      </c>
      <c r="D197" s="64" t="s">
        <v>20</v>
      </c>
      <c r="E197" s="64" t="s">
        <v>107</v>
      </c>
      <c r="F197" s="64">
        <v>800</v>
      </c>
      <c r="G197" s="64"/>
      <c r="H197" s="65">
        <f>H198</f>
        <v>3520</v>
      </c>
      <c r="I197" s="65">
        <f>I198</f>
        <v>0</v>
      </c>
      <c r="J197" s="86">
        <f t="shared" ref="J197:J198" si="139">J198</f>
        <v>0</v>
      </c>
      <c r="K197" s="65">
        <f t="shared" ref="K197:L198" si="140">K198</f>
        <v>0</v>
      </c>
      <c r="L197" s="235">
        <f t="shared" si="140"/>
        <v>0</v>
      </c>
      <c r="M197" s="3">
        <f t="shared" si="96"/>
        <v>0</v>
      </c>
      <c r="N197" s="3" t="s">
        <v>683</v>
      </c>
      <c r="O197" s="3">
        <f t="shared" si="98"/>
        <v>0</v>
      </c>
      <c r="P197" s="3" t="s">
        <v>683</v>
      </c>
      <c r="Q197" s="3">
        <f t="shared" si="100"/>
        <v>-3520</v>
      </c>
      <c r="R197" s="3">
        <f t="shared" si="101"/>
        <v>0</v>
      </c>
    </row>
    <row r="198" spans="1:18" s="15" customFormat="1" x14ac:dyDescent="0.2">
      <c r="A198" s="185" t="s">
        <v>13</v>
      </c>
      <c r="B198" s="64" t="s">
        <v>96</v>
      </c>
      <c r="C198" s="64" t="s">
        <v>16</v>
      </c>
      <c r="D198" s="64" t="s">
        <v>20</v>
      </c>
      <c r="E198" s="64" t="s">
        <v>107</v>
      </c>
      <c r="F198" s="64">
        <v>850</v>
      </c>
      <c r="G198" s="64"/>
      <c r="H198" s="65">
        <f>H199</f>
        <v>3520</v>
      </c>
      <c r="I198" s="65">
        <f>I199</f>
        <v>0</v>
      </c>
      <c r="J198" s="86">
        <f t="shared" si="139"/>
        <v>0</v>
      </c>
      <c r="K198" s="65">
        <f t="shared" si="140"/>
        <v>0</v>
      </c>
      <c r="L198" s="235">
        <f t="shared" si="140"/>
        <v>0</v>
      </c>
      <c r="M198" s="3">
        <f t="shared" si="96"/>
        <v>0</v>
      </c>
      <c r="N198" s="3" t="s">
        <v>683</v>
      </c>
      <c r="O198" s="3">
        <f t="shared" si="98"/>
        <v>0</v>
      </c>
      <c r="P198" s="3" t="s">
        <v>683</v>
      </c>
      <c r="Q198" s="3">
        <f t="shared" si="100"/>
        <v>-3520</v>
      </c>
      <c r="R198" s="3">
        <f t="shared" si="101"/>
        <v>0</v>
      </c>
    </row>
    <row r="199" spans="1:18" s="15" customFormat="1" x14ac:dyDescent="0.2">
      <c r="A199" s="180" t="s">
        <v>338</v>
      </c>
      <c r="B199" s="66" t="s">
        <v>96</v>
      </c>
      <c r="C199" s="66" t="s">
        <v>16</v>
      </c>
      <c r="D199" s="66" t="s">
        <v>20</v>
      </c>
      <c r="E199" s="66" t="s">
        <v>107</v>
      </c>
      <c r="F199" s="66" t="s">
        <v>31</v>
      </c>
      <c r="G199" s="66"/>
      <c r="H199" s="85">
        <v>3520</v>
      </c>
      <c r="I199" s="68">
        <v>0</v>
      </c>
      <c r="J199" s="87">
        <v>0</v>
      </c>
      <c r="K199" s="68">
        <v>0</v>
      </c>
      <c r="L199" s="236">
        <v>0</v>
      </c>
      <c r="M199" s="69">
        <f t="shared" si="96"/>
        <v>0</v>
      </c>
      <c r="N199" s="3" t="s">
        <v>683</v>
      </c>
      <c r="O199" s="69">
        <f t="shared" si="98"/>
        <v>0</v>
      </c>
      <c r="P199" s="3" t="s">
        <v>683</v>
      </c>
      <c r="Q199" s="69">
        <f t="shared" si="100"/>
        <v>-3520</v>
      </c>
      <c r="R199" s="69">
        <f t="shared" si="101"/>
        <v>0</v>
      </c>
    </row>
    <row r="200" spans="1:18" s="19" customFormat="1" ht="76.5" x14ac:dyDescent="0.2">
      <c r="A200" s="177" t="s">
        <v>375</v>
      </c>
      <c r="B200" s="61" t="s">
        <v>96</v>
      </c>
      <c r="C200" s="61" t="s">
        <v>16</v>
      </c>
      <c r="D200" s="61" t="s">
        <v>20</v>
      </c>
      <c r="E200" s="61" t="s">
        <v>207</v>
      </c>
      <c r="F200" s="61" t="s">
        <v>19</v>
      </c>
      <c r="G200" s="61"/>
      <c r="H200" s="62">
        <f t="shared" ref="H200:I202" si="141">H201</f>
        <v>27750</v>
      </c>
      <c r="I200" s="62">
        <f t="shared" si="141"/>
        <v>22000</v>
      </c>
      <c r="J200" s="88">
        <f t="shared" ref="J200:J202" si="142">J201</f>
        <v>3999</v>
      </c>
      <c r="K200" s="62">
        <f t="shared" ref="K200:L202" si="143">K201</f>
        <v>3999</v>
      </c>
      <c r="L200" s="234">
        <f t="shared" si="143"/>
        <v>3999</v>
      </c>
      <c r="M200" s="63">
        <f t="shared" si="96"/>
        <v>-18001</v>
      </c>
      <c r="N200" s="63">
        <f t="shared" si="97"/>
        <v>18.177272727272729</v>
      </c>
      <c r="O200" s="63">
        <f t="shared" si="98"/>
        <v>0</v>
      </c>
      <c r="P200" s="63">
        <f t="shared" si="99"/>
        <v>100</v>
      </c>
      <c r="Q200" s="63">
        <f t="shared" si="100"/>
        <v>-23751</v>
      </c>
      <c r="R200" s="63">
        <f t="shared" si="101"/>
        <v>14.410810810810812</v>
      </c>
    </row>
    <row r="201" spans="1:18" s="15" customFormat="1" ht="25.5" x14ac:dyDescent="0.2">
      <c r="A201" s="184" t="s">
        <v>47</v>
      </c>
      <c r="B201" s="64" t="s">
        <v>96</v>
      </c>
      <c r="C201" s="64" t="s">
        <v>16</v>
      </c>
      <c r="D201" s="64" t="s">
        <v>20</v>
      </c>
      <c r="E201" s="64" t="s">
        <v>207</v>
      </c>
      <c r="F201" s="64">
        <v>200</v>
      </c>
      <c r="G201" s="64"/>
      <c r="H201" s="65">
        <f t="shared" si="141"/>
        <v>27750</v>
      </c>
      <c r="I201" s="65">
        <f t="shared" si="141"/>
        <v>22000</v>
      </c>
      <c r="J201" s="86">
        <f t="shared" si="142"/>
        <v>3999</v>
      </c>
      <c r="K201" s="65">
        <f t="shared" si="143"/>
        <v>3999</v>
      </c>
      <c r="L201" s="235">
        <f t="shared" si="143"/>
        <v>3999</v>
      </c>
      <c r="M201" s="3">
        <f t="shared" si="96"/>
        <v>-18001</v>
      </c>
      <c r="N201" s="3">
        <f t="shared" si="97"/>
        <v>18.177272727272729</v>
      </c>
      <c r="O201" s="3">
        <f t="shared" si="98"/>
        <v>0</v>
      </c>
      <c r="P201" s="3">
        <f t="shared" si="99"/>
        <v>100</v>
      </c>
      <c r="Q201" s="3">
        <f t="shared" si="100"/>
        <v>-23751</v>
      </c>
      <c r="R201" s="3">
        <f t="shared" si="101"/>
        <v>14.410810810810812</v>
      </c>
    </row>
    <row r="202" spans="1:18" ht="25.5" x14ac:dyDescent="0.2">
      <c r="A202" s="185" t="s">
        <v>11</v>
      </c>
      <c r="B202" s="64" t="s">
        <v>96</v>
      </c>
      <c r="C202" s="64" t="s">
        <v>16</v>
      </c>
      <c r="D202" s="64" t="s">
        <v>20</v>
      </c>
      <c r="E202" s="64" t="s">
        <v>207</v>
      </c>
      <c r="F202" s="64">
        <v>240</v>
      </c>
      <c r="G202" s="64"/>
      <c r="H202" s="65">
        <f t="shared" si="141"/>
        <v>27750</v>
      </c>
      <c r="I202" s="65">
        <v>22000</v>
      </c>
      <c r="J202" s="86">
        <f t="shared" si="142"/>
        <v>3999</v>
      </c>
      <c r="K202" s="65">
        <f t="shared" si="143"/>
        <v>3999</v>
      </c>
      <c r="L202" s="235">
        <f t="shared" si="143"/>
        <v>3999</v>
      </c>
      <c r="M202" s="3">
        <f t="shared" si="96"/>
        <v>-18001</v>
      </c>
      <c r="N202" s="3">
        <f t="shared" si="97"/>
        <v>18.177272727272729</v>
      </c>
      <c r="O202" s="3">
        <f t="shared" si="98"/>
        <v>0</v>
      </c>
      <c r="P202" s="3">
        <f t="shared" si="99"/>
        <v>100</v>
      </c>
      <c r="Q202" s="3">
        <f t="shared" si="100"/>
        <v>-23751</v>
      </c>
      <c r="R202" s="3">
        <f t="shared" si="101"/>
        <v>14.410810810810812</v>
      </c>
    </row>
    <row r="203" spans="1:18" s="15" customFormat="1" x14ac:dyDescent="0.2">
      <c r="A203" s="191" t="s">
        <v>331</v>
      </c>
      <c r="B203" s="70" t="s">
        <v>96</v>
      </c>
      <c r="C203" s="70" t="s">
        <v>16</v>
      </c>
      <c r="D203" s="70" t="s">
        <v>20</v>
      </c>
      <c r="E203" s="70" t="s">
        <v>207</v>
      </c>
      <c r="F203" s="70" t="s">
        <v>25</v>
      </c>
      <c r="G203" s="70"/>
      <c r="H203" s="105">
        <v>27750</v>
      </c>
      <c r="I203" s="68">
        <v>0</v>
      </c>
      <c r="J203" s="87">
        <v>3999</v>
      </c>
      <c r="K203" s="68">
        <v>3999</v>
      </c>
      <c r="L203" s="236">
        <v>3999</v>
      </c>
      <c r="M203" s="69">
        <f t="shared" si="96"/>
        <v>3999</v>
      </c>
      <c r="N203" s="69" t="s">
        <v>683</v>
      </c>
      <c r="O203" s="69">
        <f t="shared" si="98"/>
        <v>0</v>
      </c>
      <c r="P203" s="69">
        <f t="shared" si="99"/>
        <v>100</v>
      </c>
      <c r="Q203" s="69">
        <f t="shared" si="100"/>
        <v>-23751</v>
      </c>
      <c r="R203" s="69">
        <f t="shared" si="101"/>
        <v>14.410810810810812</v>
      </c>
    </row>
    <row r="204" spans="1:18" s="16" customFormat="1" ht="76.5" x14ac:dyDescent="0.25">
      <c r="A204" s="198" t="s">
        <v>58</v>
      </c>
      <c r="B204" s="40">
        <v>901</v>
      </c>
      <c r="C204" s="72" t="s">
        <v>16</v>
      </c>
      <c r="D204" s="41">
        <v>13</v>
      </c>
      <c r="E204" s="41" t="s">
        <v>108</v>
      </c>
      <c r="F204" s="41" t="s">
        <v>19</v>
      </c>
      <c r="G204" s="81"/>
      <c r="H204" s="42">
        <f t="shared" ref="H204:L206" si="144">H205</f>
        <v>20000</v>
      </c>
      <c r="I204" s="42">
        <f t="shared" si="144"/>
        <v>0</v>
      </c>
      <c r="J204" s="42">
        <f t="shared" si="144"/>
        <v>0</v>
      </c>
      <c r="K204" s="42">
        <f t="shared" si="144"/>
        <v>0</v>
      </c>
      <c r="L204" s="239">
        <f t="shared" si="144"/>
        <v>0</v>
      </c>
      <c r="M204" s="63">
        <f t="shared" si="96"/>
        <v>0</v>
      </c>
      <c r="N204" s="3" t="s">
        <v>683</v>
      </c>
      <c r="O204" s="63">
        <f t="shared" si="98"/>
        <v>0</v>
      </c>
      <c r="P204" s="3" t="s">
        <v>683</v>
      </c>
      <c r="Q204" s="63">
        <f t="shared" si="100"/>
        <v>-20000</v>
      </c>
      <c r="R204" s="63">
        <f t="shared" si="101"/>
        <v>0</v>
      </c>
    </row>
    <row r="205" spans="1:18" s="16" customFormat="1" ht="89.25" x14ac:dyDescent="0.25">
      <c r="A205" s="198" t="s">
        <v>59</v>
      </c>
      <c r="B205" s="40">
        <v>901</v>
      </c>
      <c r="C205" s="72" t="s">
        <v>16</v>
      </c>
      <c r="D205" s="41">
        <v>13</v>
      </c>
      <c r="E205" s="41" t="s">
        <v>109</v>
      </c>
      <c r="F205" s="41" t="s">
        <v>19</v>
      </c>
      <c r="G205" s="81"/>
      <c r="H205" s="42">
        <f t="shared" si="144"/>
        <v>20000</v>
      </c>
      <c r="I205" s="42">
        <f t="shared" si="144"/>
        <v>0</v>
      </c>
      <c r="J205" s="42">
        <f t="shared" si="144"/>
        <v>0</v>
      </c>
      <c r="K205" s="42">
        <f t="shared" si="144"/>
        <v>0</v>
      </c>
      <c r="L205" s="239">
        <f t="shared" si="144"/>
        <v>0</v>
      </c>
      <c r="M205" s="63">
        <f t="shared" si="96"/>
        <v>0</v>
      </c>
      <c r="N205" s="3" t="s">
        <v>683</v>
      </c>
      <c r="O205" s="63">
        <f t="shared" si="98"/>
        <v>0</v>
      </c>
      <c r="P205" s="3" t="s">
        <v>683</v>
      </c>
      <c r="Q205" s="63">
        <f t="shared" si="100"/>
        <v>-20000</v>
      </c>
      <c r="R205" s="63">
        <f t="shared" si="101"/>
        <v>0</v>
      </c>
    </row>
    <row r="206" spans="1:18" ht="25.5" x14ac:dyDescent="0.25">
      <c r="A206" s="199" t="s">
        <v>47</v>
      </c>
      <c r="B206" s="60">
        <v>901</v>
      </c>
      <c r="C206" s="76" t="s">
        <v>16</v>
      </c>
      <c r="D206" s="4">
        <v>13</v>
      </c>
      <c r="E206" s="4" t="s">
        <v>109</v>
      </c>
      <c r="F206" s="4" t="s">
        <v>24</v>
      </c>
      <c r="G206" s="75"/>
      <c r="H206" s="59">
        <f t="shared" si="144"/>
        <v>20000</v>
      </c>
      <c r="I206" s="59">
        <f t="shared" si="144"/>
        <v>0</v>
      </c>
      <c r="J206" s="59">
        <f t="shared" si="144"/>
        <v>0</v>
      </c>
      <c r="K206" s="59">
        <f t="shared" si="144"/>
        <v>0</v>
      </c>
      <c r="L206" s="240">
        <f t="shared" si="144"/>
        <v>0</v>
      </c>
      <c r="M206" s="3">
        <f t="shared" si="96"/>
        <v>0</v>
      </c>
      <c r="N206" s="3" t="s">
        <v>683</v>
      </c>
      <c r="O206" s="3">
        <f t="shared" si="98"/>
        <v>0</v>
      </c>
      <c r="P206" s="3" t="s">
        <v>683</v>
      </c>
      <c r="Q206" s="3">
        <f t="shared" si="100"/>
        <v>-20000</v>
      </c>
      <c r="R206" s="3">
        <f t="shared" si="101"/>
        <v>0</v>
      </c>
    </row>
    <row r="207" spans="1:18" ht="25.5" x14ac:dyDescent="0.25">
      <c r="A207" s="199" t="s">
        <v>11</v>
      </c>
      <c r="B207" s="60">
        <v>901</v>
      </c>
      <c r="C207" s="76" t="s">
        <v>16</v>
      </c>
      <c r="D207" s="4">
        <v>13</v>
      </c>
      <c r="E207" s="4" t="s">
        <v>109</v>
      </c>
      <c r="F207" s="4" t="s">
        <v>32</v>
      </c>
      <c r="G207" s="75"/>
      <c r="H207" s="59">
        <f t="shared" ref="H207:L207" si="145">H208+H209+H210</f>
        <v>20000</v>
      </c>
      <c r="I207" s="59">
        <f t="shared" si="145"/>
        <v>0</v>
      </c>
      <c r="J207" s="59">
        <f t="shared" si="145"/>
        <v>0</v>
      </c>
      <c r="K207" s="59">
        <f t="shared" si="145"/>
        <v>0</v>
      </c>
      <c r="L207" s="240">
        <f t="shared" si="145"/>
        <v>0</v>
      </c>
      <c r="M207" s="3">
        <f t="shared" ref="M207:M270" si="146">J207-I207</f>
        <v>0</v>
      </c>
      <c r="N207" s="3" t="s">
        <v>683</v>
      </c>
      <c r="O207" s="3">
        <f t="shared" ref="O207:O270" si="147">L207-K207</f>
        <v>0</v>
      </c>
      <c r="P207" s="3" t="s">
        <v>683</v>
      </c>
      <c r="Q207" s="3">
        <f t="shared" ref="Q207:Q270" si="148">L207-H207</f>
        <v>-20000</v>
      </c>
      <c r="R207" s="3">
        <f t="shared" ref="R207:R269" si="149">L207/H207*100</f>
        <v>0</v>
      </c>
    </row>
    <row r="208" spans="1:18" s="15" customFormat="1" ht="21.6" hidden="1" x14ac:dyDescent="0.3">
      <c r="A208" s="192" t="s">
        <v>36</v>
      </c>
      <c r="B208" s="7">
        <v>901</v>
      </c>
      <c r="C208" s="94" t="s">
        <v>16</v>
      </c>
      <c r="D208" s="8">
        <v>13</v>
      </c>
      <c r="E208" s="8" t="s">
        <v>109</v>
      </c>
      <c r="F208" s="47" t="s">
        <v>27</v>
      </c>
      <c r="G208" s="96"/>
      <c r="H208" s="43">
        <v>0</v>
      </c>
      <c r="I208" s="106"/>
      <c r="J208" s="87"/>
      <c r="K208" s="68"/>
      <c r="L208" s="236"/>
      <c r="M208" s="69">
        <f t="shared" si="146"/>
        <v>0</v>
      </c>
      <c r="N208" s="3" t="s">
        <v>683</v>
      </c>
      <c r="O208" s="69">
        <f t="shared" si="147"/>
        <v>0</v>
      </c>
      <c r="P208" s="3" t="s">
        <v>683</v>
      </c>
      <c r="Q208" s="69">
        <f t="shared" si="148"/>
        <v>0</v>
      </c>
      <c r="R208" s="3" t="s">
        <v>683</v>
      </c>
    </row>
    <row r="209" spans="1:18" s="15" customFormat="1" ht="30.6" hidden="1" x14ac:dyDescent="0.3">
      <c r="A209" s="200" t="s">
        <v>146</v>
      </c>
      <c r="B209" s="7">
        <v>901</v>
      </c>
      <c r="C209" s="94" t="s">
        <v>16</v>
      </c>
      <c r="D209" s="8">
        <v>13</v>
      </c>
      <c r="E209" s="8" t="s">
        <v>109</v>
      </c>
      <c r="F209" s="8" t="s">
        <v>147</v>
      </c>
      <c r="G209" s="96"/>
      <c r="H209" s="43">
        <v>0</v>
      </c>
      <c r="I209" s="106"/>
      <c r="J209" s="87"/>
      <c r="K209" s="68"/>
      <c r="L209" s="236"/>
      <c r="M209" s="69">
        <f t="shared" si="146"/>
        <v>0</v>
      </c>
      <c r="N209" s="3" t="s">
        <v>683</v>
      </c>
      <c r="O209" s="69">
        <f t="shared" si="147"/>
        <v>0</v>
      </c>
      <c r="P209" s="3" t="s">
        <v>683</v>
      </c>
      <c r="Q209" s="69">
        <f t="shared" si="148"/>
        <v>0</v>
      </c>
      <c r="R209" s="3" t="s">
        <v>683</v>
      </c>
    </row>
    <row r="210" spans="1:18" s="15" customFormat="1" ht="13.5" x14ac:dyDescent="0.25">
      <c r="A210" s="192" t="s">
        <v>45</v>
      </c>
      <c r="B210" s="7">
        <v>901</v>
      </c>
      <c r="C210" s="94" t="s">
        <v>16</v>
      </c>
      <c r="D210" s="8">
        <v>13</v>
      </c>
      <c r="E210" s="8" t="s">
        <v>109</v>
      </c>
      <c r="F210" s="47" t="s">
        <v>25</v>
      </c>
      <c r="G210" s="96"/>
      <c r="H210" s="43">
        <v>20000</v>
      </c>
      <c r="I210" s="106"/>
      <c r="J210" s="87"/>
      <c r="K210" s="68"/>
      <c r="L210" s="236"/>
      <c r="M210" s="69">
        <f t="shared" si="146"/>
        <v>0</v>
      </c>
      <c r="N210" s="3" t="s">
        <v>683</v>
      </c>
      <c r="O210" s="69">
        <f t="shared" si="147"/>
        <v>0</v>
      </c>
      <c r="P210" s="3" t="s">
        <v>683</v>
      </c>
      <c r="Q210" s="69">
        <f t="shared" si="148"/>
        <v>-20000</v>
      </c>
      <c r="R210" s="69">
        <f t="shared" si="149"/>
        <v>0</v>
      </c>
    </row>
    <row r="211" spans="1:18" s="19" customFormat="1" ht="102" x14ac:dyDescent="0.2">
      <c r="A211" s="190" t="s">
        <v>376</v>
      </c>
      <c r="B211" s="84" t="s">
        <v>96</v>
      </c>
      <c r="C211" s="84" t="s">
        <v>16</v>
      </c>
      <c r="D211" s="84" t="s">
        <v>20</v>
      </c>
      <c r="E211" s="84" t="s">
        <v>208</v>
      </c>
      <c r="F211" s="84" t="s">
        <v>19</v>
      </c>
      <c r="G211" s="84"/>
      <c r="H211" s="83">
        <f t="shared" ref="H211:I213" si="150">H212</f>
        <v>250000</v>
      </c>
      <c r="I211" s="62">
        <f t="shared" si="150"/>
        <v>1795181</v>
      </c>
      <c r="J211" s="88">
        <f t="shared" ref="J211:J213" si="151">J212</f>
        <v>1795181</v>
      </c>
      <c r="K211" s="62">
        <f t="shared" ref="K211:L213" si="152">K212</f>
        <v>1795181</v>
      </c>
      <c r="L211" s="234">
        <f t="shared" si="152"/>
        <v>1594667.1</v>
      </c>
      <c r="M211" s="63">
        <f t="shared" si="146"/>
        <v>0</v>
      </c>
      <c r="N211" s="63">
        <f t="shared" ref="N211:N270" si="153">J211/I211*100</f>
        <v>100</v>
      </c>
      <c r="O211" s="63">
        <f t="shared" si="147"/>
        <v>-200513.89999999991</v>
      </c>
      <c r="P211" s="63">
        <f t="shared" ref="P211:P270" si="154">L211/K211*100</f>
        <v>88.830435482550229</v>
      </c>
      <c r="Q211" s="63">
        <f t="shared" si="148"/>
        <v>1344667.1</v>
      </c>
      <c r="R211" s="63">
        <f t="shared" si="149"/>
        <v>637.86684000000002</v>
      </c>
    </row>
    <row r="212" spans="1:18" s="15" customFormat="1" ht="25.5" x14ac:dyDescent="0.2">
      <c r="A212" s="184" t="s">
        <v>47</v>
      </c>
      <c r="B212" s="64" t="s">
        <v>96</v>
      </c>
      <c r="C212" s="64" t="s">
        <v>16</v>
      </c>
      <c r="D212" s="64" t="s">
        <v>20</v>
      </c>
      <c r="E212" s="64" t="s">
        <v>208</v>
      </c>
      <c r="F212" s="64">
        <v>200</v>
      </c>
      <c r="G212" s="64"/>
      <c r="H212" s="65">
        <f t="shared" si="150"/>
        <v>250000</v>
      </c>
      <c r="I212" s="65">
        <f t="shared" si="150"/>
        <v>1795181</v>
      </c>
      <c r="J212" s="86">
        <f t="shared" si="151"/>
        <v>1795181</v>
      </c>
      <c r="K212" s="65">
        <f t="shared" si="152"/>
        <v>1795181</v>
      </c>
      <c r="L212" s="235">
        <f t="shared" si="152"/>
        <v>1594667.1</v>
      </c>
      <c r="M212" s="3">
        <f t="shared" si="146"/>
        <v>0</v>
      </c>
      <c r="N212" s="3">
        <f t="shared" si="153"/>
        <v>100</v>
      </c>
      <c r="O212" s="3">
        <f t="shared" si="147"/>
        <v>-200513.89999999991</v>
      </c>
      <c r="P212" s="3">
        <f t="shared" si="154"/>
        <v>88.830435482550229</v>
      </c>
      <c r="Q212" s="3">
        <f t="shared" si="148"/>
        <v>1344667.1</v>
      </c>
      <c r="R212" s="3">
        <f t="shared" si="149"/>
        <v>637.86684000000002</v>
      </c>
    </row>
    <row r="213" spans="1:18" s="15" customFormat="1" ht="25.5" x14ac:dyDescent="0.2">
      <c r="A213" s="185" t="s">
        <v>11</v>
      </c>
      <c r="B213" s="64" t="s">
        <v>96</v>
      </c>
      <c r="C213" s="64" t="s">
        <v>16</v>
      </c>
      <c r="D213" s="64" t="s">
        <v>20</v>
      </c>
      <c r="E213" s="64" t="s">
        <v>208</v>
      </c>
      <c r="F213" s="64">
        <v>240</v>
      </c>
      <c r="G213" s="64"/>
      <c r="H213" s="65">
        <f t="shared" si="150"/>
        <v>250000</v>
      </c>
      <c r="I213" s="65">
        <v>1795181</v>
      </c>
      <c r="J213" s="86">
        <f t="shared" si="151"/>
        <v>1795181</v>
      </c>
      <c r="K213" s="65">
        <f t="shared" si="152"/>
        <v>1795181</v>
      </c>
      <c r="L213" s="235">
        <f t="shared" si="152"/>
        <v>1594667.1</v>
      </c>
      <c r="M213" s="3">
        <f t="shared" si="146"/>
        <v>0</v>
      </c>
      <c r="N213" s="3">
        <f t="shared" si="153"/>
        <v>100</v>
      </c>
      <c r="O213" s="3">
        <f t="shared" si="147"/>
        <v>-200513.89999999991</v>
      </c>
      <c r="P213" s="3">
        <f t="shared" si="154"/>
        <v>88.830435482550229</v>
      </c>
      <c r="Q213" s="3">
        <f t="shared" si="148"/>
        <v>1344667.1</v>
      </c>
      <c r="R213" s="3">
        <f t="shared" si="149"/>
        <v>637.86684000000002</v>
      </c>
    </row>
    <row r="214" spans="1:18" s="15" customFormat="1" x14ac:dyDescent="0.2">
      <c r="A214" s="180" t="s">
        <v>331</v>
      </c>
      <c r="B214" s="66" t="s">
        <v>96</v>
      </c>
      <c r="C214" s="66" t="s">
        <v>16</v>
      </c>
      <c r="D214" s="66" t="s">
        <v>20</v>
      </c>
      <c r="E214" s="66" t="s">
        <v>208</v>
      </c>
      <c r="F214" s="66" t="s">
        <v>25</v>
      </c>
      <c r="G214" s="66"/>
      <c r="H214" s="85">
        <v>250000</v>
      </c>
      <c r="I214" s="68"/>
      <c r="J214" s="87">
        <v>1795181</v>
      </c>
      <c r="K214" s="68">
        <v>1795181</v>
      </c>
      <c r="L214" s="236">
        <v>1594667.1</v>
      </c>
      <c r="M214" s="69">
        <f t="shared" si="146"/>
        <v>1795181</v>
      </c>
      <c r="N214" s="69" t="s">
        <v>683</v>
      </c>
      <c r="O214" s="69">
        <f t="shared" si="147"/>
        <v>-200513.89999999991</v>
      </c>
      <c r="P214" s="69">
        <f t="shared" si="154"/>
        <v>88.830435482550229</v>
      </c>
      <c r="Q214" s="69">
        <f t="shared" si="148"/>
        <v>1344667.1</v>
      </c>
      <c r="R214" s="69">
        <f t="shared" si="149"/>
        <v>637.86684000000002</v>
      </c>
    </row>
    <row r="215" spans="1:18" s="16" customFormat="1" ht="63.75" x14ac:dyDescent="0.2">
      <c r="A215" s="177" t="s">
        <v>377</v>
      </c>
      <c r="B215" s="61" t="s">
        <v>96</v>
      </c>
      <c r="C215" s="61" t="s">
        <v>16</v>
      </c>
      <c r="D215" s="61" t="s">
        <v>20</v>
      </c>
      <c r="E215" s="61" t="s">
        <v>378</v>
      </c>
      <c r="F215" s="61" t="s">
        <v>19</v>
      </c>
      <c r="G215" s="61"/>
      <c r="H215" s="62">
        <f t="shared" ref="H215:I217" si="155">H216</f>
        <v>0</v>
      </c>
      <c r="I215" s="62">
        <f t="shared" si="155"/>
        <v>1190800</v>
      </c>
      <c r="J215" s="88">
        <f t="shared" ref="J215:J217" si="156">J216</f>
        <v>1190800</v>
      </c>
      <c r="K215" s="62">
        <f t="shared" ref="K215:L217" si="157">K216</f>
        <v>1190800</v>
      </c>
      <c r="L215" s="234">
        <f t="shared" si="157"/>
        <v>1190796.51</v>
      </c>
      <c r="M215" s="63">
        <f t="shared" si="146"/>
        <v>0</v>
      </c>
      <c r="N215" s="63">
        <f t="shared" si="153"/>
        <v>100</v>
      </c>
      <c r="O215" s="63">
        <f t="shared" si="147"/>
        <v>-3.4899999999906868</v>
      </c>
      <c r="P215" s="63">
        <f t="shared" si="154"/>
        <v>99.999706919717838</v>
      </c>
      <c r="Q215" s="63">
        <f t="shared" si="148"/>
        <v>1190796.51</v>
      </c>
      <c r="R215" s="3" t="s">
        <v>683</v>
      </c>
    </row>
    <row r="216" spans="1:18" ht="25.5" x14ac:dyDescent="0.2">
      <c r="A216" s="184" t="s">
        <v>47</v>
      </c>
      <c r="B216" s="64" t="s">
        <v>96</v>
      </c>
      <c r="C216" s="64" t="s">
        <v>16</v>
      </c>
      <c r="D216" s="64" t="s">
        <v>20</v>
      </c>
      <c r="E216" s="64" t="s">
        <v>378</v>
      </c>
      <c r="F216" s="64">
        <v>200</v>
      </c>
      <c r="G216" s="64"/>
      <c r="H216" s="65">
        <f t="shared" si="155"/>
        <v>0</v>
      </c>
      <c r="I216" s="65">
        <f t="shared" si="155"/>
        <v>1190800</v>
      </c>
      <c r="J216" s="86">
        <f t="shared" si="156"/>
        <v>1190800</v>
      </c>
      <c r="K216" s="65">
        <f t="shared" si="157"/>
        <v>1190800</v>
      </c>
      <c r="L216" s="235">
        <f t="shared" si="157"/>
        <v>1190796.51</v>
      </c>
      <c r="M216" s="3">
        <f t="shared" si="146"/>
        <v>0</v>
      </c>
      <c r="N216" s="3">
        <f t="shared" si="153"/>
        <v>100</v>
      </c>
      <c r="O216" s="3">
        <f t="shared" si="147"/>
        <v>-3.4899999999906868</v>
      </c>
      <c r="P216" s="3">
        <f t="shared" si="154"/>
        <v>99.999706919717838</v>
      </c>
      <c r="Q216" s="3">
        <f t="shared" si="148"/>
        <v>1190796.51</v>
      </c>
      <c r="R216" s="3" t="s">
        <v>683</v>
      </c>
    </row>
    <row r="217" spans="1:18" ht="25.5" x14ac:dyDescent="0.2">
      <c r="A217" s="185" t="s">
        <v>11</v>
      </c>
      <c r="B217" s="64" t="s">
        <v>96</v>
      </c>
      <c r="C217" s="64" t="s">
        <v>16</v>
      </c>
      <c r="D217" s="64" t="s">
        <v>20</v>
      </c>
      <c r="E217" s="64" t="s">
        <v>378</v>
      </c>
      <c r="F217" s="64">
        <v>240</v>
      </c>
      <c r="G217" s="64"/>
      <c r="H217" s="65">
        <f t="shared" si="155"/>
        <v>0</v>
      </c>
      <c r="I217" s="65">
        <v>1190800</v>
      </c>
      <c r="J217" s="86">
        <f t="shared" si="156"/>
        <v>1190800</v>
      </c>
      <c r="K217" s="65">
        <f t="shared" si="157"/>
        <v>1190800</v>
      </c>
      <c r="L217" s="235">
        <f t="shared" si="157"/>
        <v>1190796.51</v>
      </c>
      <c r="M217" s="3">
        <f t="shared" si="146"/>
        <v>0</v>
      </c>
      <c r="N217" s="3">
        <f t="shared" si="153"/>
        <v>100</v>
      </c>
      <c r="O217" s="3">
        <f t="shared" si="147"/>
        <v>-3.4899999999906868</v>
      </c>
      <c r="P217" s="3">
        <f t="shared" si="154"/>
        <v>99.999706919717838</v>
      </c>
      <c r="Q217" s="3">
        <f t="shared" si="148"/>
        <v>1190796.51</v>
      </c>
      <c r="R217" s="3" t="s">
        <v>683</v>
      </c>
    </row>
    <row r="218" spans="1:18" s="15" customFormat="1" x14ac:dyDescent="0.2">
      <c r="A218" s="180" t="s">
        <v>331</v>
      </c>
      <c r="B218" s="66" t="s">
        <v>96</v>
      </c>
      <c r="C218" s="66" t="s">
        <v>16</v>
      </c>
      <c r="D218" s="66" t="s">
        <v>20</v>
      </c>
      <c r="E218" s="66" t="s">
        <v>378</v>
      </c>
      <c r="F218" s="66" t="s">
        <v>25</v>
      </c>
      <c r="G218" s="66"/>
      <c r="H218" s="85"/>
      <c r="I218" s="68"/>
      <c r="J218" s="87">
        <v>1190800</v>
      </c>
      <c r="K218" s="68">
        <v>1190800</v>
      </c>
      <c r="L218" s="236">
        <v>1190796.51</v>
      </c>
      <c r="M218" s="69">
        <f t="shared" si="146"/>
        <v>1190800</v>
      </c>
      <c r="N218" s="69" t="s">
        <v>683</v>
      </c>
      <c r="O218" s="69">
        <f t="shared" si="147"/>
        <v>-3.4899999999906868</v>
      </c>
      <c r="P218" s="69">
        <f t="shared" si="154"/>
        <v>99.999706919717838</v>
      </c>
      <c r="Q218" s="69">
        <f t="shared" si="148"/>
        <v>1190796.51</v>
      </c>
      <c r="R218" s="3" t="s">
        <v>683</v>
      </c>
    </row>
    <row r="219" spans="1:18" s="19" customFormat="1" ht="25.5" x14ac:dyDescent="0.2">
      <c r="A219" s="177" t="s">
        <v>379</v>
      </c>
      <c r="B219" s="61" t="s">
        <v>96</v>
      </c>
      <c r="C219" s="61" t="s">
        <v>16</v>
      </c>
      <c r="D219" s="61" t="s">
        <v>20</v>
      </c>
      <c r="E219" s="61" t="s">
        <v>110</v>
      </c>
      <c r="F219" s="61" t="s">
        <v>19</v>
      </c>
      <c r="G219" s="61"/>
      <c r="H219" s="62">
        <f>H220+H225+H230</f>
        <v>5268926.5999999996</v>
      </c>
      <c r="I219" s="62">
        <f>I220+I225+I230</f>
        <v>29734097</v>
      </c>
      <c r="J219" s="88">
        <f t="shared" ref="J219:L219" si="158">J220+J225+J230</f>
        <v>29864597</v>
      </c>
      <c r="K219" s="62">
        <f t="shared" si="158"/>
        <v>29864597</v>
      </c>
      <c r="L219" s="234">
        <f t="shared" si="158"/>
        <v>29614810.719999999</v>
      </c>
      <c r="M219" s="63">
        <f t="shared" si="146"/>
        <v>130500</v>
      </c>
      <c r="N219" s="63">
        <f t="shared" si="153"/>
        <v>100.43889007290183</v>
      </c>
      <c r="O219" s="63">
        <f t="shared" si="147"/>
        <v>-249786.28000000119</v>
      </c>
      <c r="P219" s="63">
        <f t="shared" si="154"/>
        <v>99.163604049302918</v>
      </c>
      <c r="Q219" s="63">
        <f t="shared" si="148"/>
        <v>24345884.119999997</v>
      </c>
      <c r="R219" s="63">
        <f t="shared" si="149"/>
        <v>562.06534970519431</v>
      </c>
    </row>
    <row r="220" spans="1:18" s="15" customFormat="1" ht="51" x14ac:dyDescent="0.2">
      <c r="A220" s="183" t="s">
        <v>9</v>
      </c>
      <c r="B220" s="64" t="s">
        <v>96</v>
      </c>
      <c r="C220" s="64" t="s">
        <v>16</v>
      </c>
      <c r="D220" s="64" t="s">
        <v>20</v>
      </c>
      <c r="E220" s="64" t="s">
        <v>110</v>
      </c>
      <c r="F220" s="64">
        <v>100</v>
      </c>
      <c r="G220" s="64"/>
      <c r="H220" s="65">
        <f>H221</f>
        <v>479856</v>
      </c>
      <c r="I220" s="65">
        <f>I221</f>
        <v>18502080</v>
      </c>
      <c r="J220" s="86">
        <f t="shared" ref="J220:L220" si="159">J221</f>
        <v>18666019</v>
      </c>
      <c r="K220" s="65">
        <f t="shared" si="159"/>
        <v>18666019</v>
      </c>
      <c r="L220" s="235">
        <f t="shared" si="159"/>
        <v>18664669.75</v>
      </c>
      <c r="M220" s="3">
        <f t="shared" si="146"/>
        <v>163939</v>
      </c>
      <c r="N220" s="3">
        <f t="shared" si="153"/>
        <v>100.88605713519779</v>
      </c>
      <c r="O220" s="3">
        <f t="shared" si="147"/>
        <v>-1349.25</v>
      </c>
      <c r="P220" s="3">
        <f t="shared" si="154"/>
        <v>99.992771624201168</v>
      </c>
      <c r="Q220" s="3">
        <f t="shared" si="148"/>
        <v>18184813.75</v>
      </c>
      <c r="R220" s="3">
        <f t="shared" si="149"/>
        <v>3889.6397565102866</v>
      </c>
    </row>
    <row r="221" spans="1:18" s="15" customFormat="1" x14ac:dyDescent="0.2">
      <c r="A221" s="185" t="s">
        <v>60</v>
      </c>
      <c r="B221" s="64" t="s">
        <v>96</v>
      </c>
      <c r="C221" s="64" t="s">
        <v>16</v>
      </c>
      <c r="D221" s="64" t="s">
        <v>20</v>
      </c>
      <c r="E221" s="64" t="s">
        <v>110</v>
      </c>
      <c r="F221" s="64">
        <v>110</v>
      </c>
      <c r="G221" s="64"/>
      <c r="H221" s="65">
        <f>H222+H223+H224</f>
        <v>479856</v>
      </c>
      <c r="I221" s="65">
        <v>18502080</v>
      </c>
      <c r="J221" s="86">
        <f t="shared" ref="J221:L221" si="160">J222+J223+J224</f>
        <v>18666019</v>
      </c>
      <c r="K221" s="65">
        <f t="shared" si="160"/>
        <v>18666019</v>
      </c>
      <c r="L221" s="235">
        <f t="shared" si="160"/>
        <v>18664669.75</v>
      </c>
      <c r="M221" s="3">
        <f t="shared" si="146"/>
        <v>163939</v>
      </c>
      <c r="N221" s="3">
        <f t="shared" si="153"/>
        <v>100.88605713519779</v>
      </c>
      <c r="O221" s="3">
        <f t="shared" si="147"/>
        <v>-1349.25</v>
      </c>
      <c r="P221" s="3">
        <f t="shared" si="154"/>
        <v>99.992771624201168</v>
      </c>
      <c r="Q221" s="3">
        <f t="shared" si="148"/>
        <v>18184813.75</v>
      </c>
      <c r="R221" s="3">
        <f t="shared" si="149"/>
        <v>3889.6397565102866</v>
      </c>
    </row>
    <row r="222" spans="1:18" s="15" customFormat="1" x14ac:dyDescent="0.2">
      <c r="A222" s="180" t="s">
        <v>380</v>
      </c>
      <c r="B222" s="66" t="s">
        <v>96</v>
      </c>
      <c r="C222" s="66" t="s">
        <v>16</v>
      </c>
      <c r="D222" s="66" t="s">
        <v>20</v>
      </c>
      <c r="E222" s="66" t="s">
        <v>110</v>
      </c>
      <c r="F222" s="66" t="s">
        <v>157</v>
      </c>
      <c r="G222" s="66"/>
      <c r="H222" s="85">
        <v>0</v>
      </c>
      <c r="I222" s="68"/>
      <c r="J222" s="87">
        <v>13950192</v>
      </c>
      <c r="K222" s="68">
        <v>13950192</v>
      </c>
      <c r="L222" s="236">
        <v>13948842.75</v>
      </c>
      <c r="M222" s="69">
        <f t="shared" si="146"/>
        <v>13950192</v>
      </c>
      <c r="N222" s="69" t="s">
        <v>683</v>
      </c>
      <c r="O222" s="69">
        <f t="shared" si="147"/>
        <v>-1349.25</v>
      </c>
      <c r="P222" s="69">
        <f t="shared" si="154"/>
        <v>99.990328090108008</v>
      </c>
      <c r="Q222" s="69">
        <f t="shared" si="148"/>
        <v>13948842.75</v>
      </c>
      <c r="R222" s="3" t="s">
        <v>683</v>
      </c>
    </row>
    <row r="223" spans="1:18" s="15" customFormat="1" ht="25.5" x14ac:dyDescent="0.2">
      <c r="A223" s="180" t="s">
        <v>381</v>
      </c>
      <c r="B223" s="66" t="s">
        <v>96</v>
      </c>
      <c r="C223" s="66" t="s">
        <v>16</v>
      </c>
      <c r="D223" s="66" t="s">
        <v>20</v>
      </c>
      <c r="E223" s="66" t="s">
        <v>110</v>
      </c>
      <c r="F223" s="66" t="s">
        <v>156</v>
      </c>
      <c r="G223" s="66"/>
      <c r="H223" s="85">
        <v>479856</v>
      </c>
      <c r="I223" s="68"/>
      <c r="J223" s="87">
        <v>466827</v>
      </c>
      <c r="K223" s="68">
        <v>466827</v>
      </c>
      <c r="L223" s="236">
        <v>466827</v>
      </c>
      <c r="M223" s="69">
        <f t="shared" si="146"/>
        <v>466827</v>
      </c>
      <c r="N223" s="69" t="s">
        <v>683</v>
      </c>
      <c r="O223" s="69">
        <f t="shared" si="147"/>
        <v>0</v>
      </c>
      <c r="P223" s="69">
        <f t="shared" si="154"/>
        <v>100</v>
      </c>
      <c r="Q223" s="69">
        <f t="shared" si="148"/>
        <v>-13029</v>
      </c>
      <c r="R223" s="69">
        <f t="shared" si="149"/>
        <v>97.28481044313294</v>
      </c>
    </row>
    <row r="224" spans="1:18" s="15" customFormat="1" ht="38.25" x14ac:dyDescent="0.2">
      <c r="A224" s="180" t="s">
        <v>382</v>
      </c>
      <c r="B224" s="66" t="s">
        <v>96</v>
      </c>
      <c r="C224" s="66" t="s">
        <v>16</v>
      </c>
      <c r="D224" s="66" t="s">
        <v>20</v>
      </c>
      <c r="E224" s="66" t="s">
        <v>110</v>
      </c>
      <c r="F224" s="66" t="s">
        <v>158</v>
      </c>
      <c r="G224" s="66"/>
      <c r="H224" s="85">
        <v>0</v>
      </c>
      <c r="I224" s="68"/>
      <c r="J224" s="87">
        <v>4249000</v>
      </c>
      <c r="K224" s="68">
        <v>4249000</v>
      </c>
      <c r="L224" s="236">
        <v>4249000</v>
      </c>
      <c r="M224" s="69">
        <f t="shared" si="146"/>
        <v>4249000</v>
      </c>
      <c r="N224" s="69" t="s">
        <v>683</v>
      </c>
      <c r="O224" s="69">
        <f t="shared" si="147"/>
        <v>0</v>
      </c>
      <c r="P224" s="69">
        <f t="shared" si="154"/>
        <v>100</v>
      </c>
      <c r="Q224" s="69">
        <f t="shared" si="148"/>
        <v>4249000</v>
      </c>
      <c r="R224" s="3" t="s">
        <v>683</v>
      </c>
    </row>
    <row r="225" spans="1:18" s="15" customFormat="1" ht="25.5" x14ac:dyDescent="0.2">
      <c r="A225" s="184" t="s">
        <v>47</v>
      </c>
      <c r="B225" s="64" t="s">
        <v>96</v>
      </c>
      <c r="C225" s="64" t="s">
        <v>16</v>
      </c>
      <c r="D225" s="64" t="s">
        <v>20</v>
      </c>
      <c r="E225" s="64" t="s">
        <v>110</v>
      </c>
      <c r="F225" s="64">
        <v>200</v>
      </c>
      <c r="G225" s="64"/>
      <c r="H225" s="65">
        <f>H226</f>
        <v>4516460.04</v>
      </c>
      <c r="I225" s="65">
        <f>I226</f>
        <v>10909017</v>
      </c>
      <c r="J225" s="86">
        <f t="shared" ref="J225:L225" si="161">J226</f>
        <v>10875578</v>
      </c>
      <c r="K225" s="65">
        <f t="shared" si="161"/>
        <v>10875578</v>
      </c>
      <c r="L225" s="235">
        <f t="shared" si="161"/>
        <v>10678016.469999999</v>
      </c>
      <c r="M225" s="3">
        <f t="shared" si="146"/>
        <v>-33439</v>
      </c>
      <c r="N225" s="3">
        <f t="shared" si="153"/>
        <v>99.693473756618033</v>
      </c>
      <c r="O225" s="3">
        <f t="shared" si="147"/>
        <v>-197561.53000000119</v>
      </c>
      <c r="P225" s="3">
        <f t="shared" si="154"/>
        <v>98.183438802057225</v>
      </c>
      <c r="Q225" s="3">
        <f t="shared" si="148"/>
        <v>6161556.4299999988</v>
      </c>
      <c r="R225" s="3">
        <f t="shared" si="149"/>
        <v>236.42446463447507</v>
      </c>
    </row>
    <row r="226" spans="1:18" s="15" customFormat="1" ht="25.5" x14ac:dyDescent="0.2">
      <c r="A226" s="185" t="s">
        <v>11</v>
      </c>
      <c r="B226" s="64" t="s">
        <v>96</v>
      </c>
      <c r="C226" s="64" t="s">
        <v>16</v>
      </c>
      <c r="D226" s="64" t="s">
        <v>20</v>
      </c>
      <c r="E226" s="64" t="s">
        <v>110</v>
      </c>
      <c r="F226" s="64">
        <v>240</v>
      </c>
      <c r="G226" s="64"/>
      <c r="H226" s="65">
        <f>H227+H228+H229</f>
        <v>4516460.04</v>
      </c>
      <c r="I226" s="65">
        <v>10909017</v>
      </c>
      <c r="J226" s="86">
        <f t="shared" ref="J226:L226" si="162">J227+J228+J229</f>
        <v>10875578</v>
      </c>
      <c r="K226" s="65">
        <f t="shared" si="162"/>
        <v>10875578</v>
      </c>
      <c r="L226" s="235">
        <f t="shared" si="162"/>
        <v>10678016.469999999</v>
      </c>
      <c r="M226" s="3">
        <f t="shared" si="146"/>
        <v>-33439</v>
      </c>
      <c r="N226" s="3">
        <f t="shared" si="153"/>
        <v>99.693473756618033</v>
      </c>
      <c r="O226" s="3">
        <f t="shared" si="147"/>
        <v>-197561.53000000119</v>
      </c>
      <c r="P226" s="3">
        <f t="shared" si="154"/>
        <v>98.183438802057225</v>
      </c>
      <c r="Q226" s="3">
        <f t="shared" si="148"/>
        <v>6161556.4299999988</v>
      </c>
      <c r="R226" s="3">
        <f t="shared" si="149"/>
        <v>236.42446463447507</v>
      </c>
    </row>
    <row r="227" spans="1:18" s="15" customFormat="1" ht="25.5" x14ac:dyDescent="0.2">
      <c r="A227" s="180" t="s">
        <v>333</v>
      </c>
      <c r="B227" s="66" t="s">
        <v>96</v>
      </c>
      <c r="C227" s="66" t="s">
        <v>16</v>
      </c>
      <c r="D227" s="66" t="s">
        <v>20</v>
      </c>
      <c r="E227" s="66" t="s">
        <v>110</v>
      </c>
      <c r="F227" s="66" t="s">
        <v>27</v>
      </c>
      <c r="G227" s="66"/>
      <c r="H227" s="85">
        <v>31560</v>
      </c>
      <c r="I227" s="68"/>
      <c r="J227" s="87">
        <v>22360</v>
      </c>
      <c r="K227" s="68">
        <v>22360</v>
      </c>
      <c r="L227" s="236">
        <v>12450</v>
      </c>
      <c r="M227" s="69">
        <f t="shared" si="146"/>
        <v>22360</v>
      </c>
      <c r="N227" s="69" t="s">
        <v>683</v>
      </c>
      <c r="O227" s="69">
        <f t="shared" si="147"/>
        <v>-9910</v>
      </c>
      <c r="P227" s="69">
        <f t="shared" si="154"/>
        <v>55.679785330948114</v>
      </c>
      <c r="Q227" s="69">
        <f t="shared" si="148"/>
        <v>-19110</v>
      </c>
      <c r="R227" s="69">
        <f t="shared" si="149"/>
        <v>39.448669201520914</v>
      </c>
    </row>
    <row r="228" spans="1:18" s="15" customFormat="1" x14ac:dyDescent="0.2">
      <c r="A228" s="180" t="s">
        <v>331</v>
      </c>
      <c r="B228" s="66" t="s">
        <v>96</v>
      </c>
      <c r="C228" s="66" t="s">
        <v>16</v>
      </c>
      <c r="D228" s="66" t="s">
        <v>20</v>
      </c>
      <c r="E228" s="66" t="s">
        <v>110</v>
      </c>
      <c r="F228" s="66" t="s">
        <v>25</v>
      </c>
      <c r="G228" s="66"/>
      <c r="H228" s="43">
        <v>4484900.04</v>
      </c>
      <c r="I228" s="68"/>
      <c r="J228" s="87">
        <v>8135430.0800000001</v>
      </c>
      <c r="K228" s="68">
        <v>8135430.0800000001</v>
      </c>
      <c r="L228" s="236">
        <v>7947778.5499999998</v>
      </c>
      <c r="M228" s="3">
        <f t="shared" si="146"/>
        <v>8135430.0800000001</v>
      </c>
      <c r="N228" s="3" t="s">
        <v>683</v>
      </c>
      <c r="O228" s="3">
        <f t="shared" si="147"/>
        <v>-187651.53000000026</v>
      </c>
      <c r="P228" s="3">
        <f t="shared" si="154"/>
        <v>97.693403690343061</v>
      </c>
      <c r="Q228" s="3">
        <f t="shared" si="148"/>
        <v>3462878.51</v>
      </c>
      <c r="R228" s="3">
        <f t="shared" si="149"/>
        <v>177.21194405929279</v>
      </c>
    </row>
    <row r="229" spans="1:18" s="15" customFormat="1" x14ac:dyDescent="0.2">
      <c r="A229" s="180" t="s">
        <v>383</v>
      </c>
      <c r="B229" s="66" t="s">
        <v>96</v>
      </c>
      <c r="C229" s="66" t="s">
        <v>16</v>
      </c>
      <c r="D229" s="66" t="s">
        <v>20</v>
      </c>
      <c r="E229" s="66" t="s">
        <v>110</v>
      </c>
      <c r="F229" s="66" t="s">
        <v>384</v>
      </c>
      <c r="G229" s="66"/>
      <c r="H229" s="85"/>
      <c r="I229" s="68"/>
      <c r="J229" s="87">
        <v>2717787.92</v>
      </c>
      <c r="K229" s="68">
        <v>2717787.92</v>
      </c>
      <c r="L229" s="236">
        <v>2717787.92</v>
      </c>
      <c r="M229" s="69">
        <f t="shared" si="146"/>
        <v>2717787.92</v>
      </c>
      <c r="N229" s="69" t="s">
        <v>683</v>
      </c>
      <c r="O229" s="69">
        <f t="shared" si="147"/>
        <v>0</v>
      </c>
      <c r="P229" s="69">
        <f t="shared" si="154"/>
        <v>100</v>
      </c>
      <c r="Q229" s="69">
        <f t="shared" si="148"/>
        <v>2717787.92</v>
      </c>
      <c r="R229" s="3" t="s">
        <v>683</v>
      </c>
    </row>
    <row r="230" spans="1:18" s="15" customFormat="1" x14ac:dyDescent="0.2">
      <c r="A230" s="185" t="s">
        <v>12</v>
      </c>
      <c r="B230" s="64" t="s">
        <v>96</v>
      </c>
      <c r="C230" s="64" t="s">
        <v>16</v>
      </c>
      <c r="D230" s="64" t="s">
        <v>20</v>
      </c>
      <c r="E230" s="64" t="s">
        <v>110</v>
      </c>
      <c r="F230" s="64">
        <v>800</v>
      </c>
      <c r="G230" s="64"/>
      <c r="H230" s="65">
        <f>H231+H233</f>
        <v>272610.56</v>
      </c>
      <c r="I230" s="65">
        <f t="shared" ref="I230:L230" si="163">I231+I233</f>
        <v>323000</v>
      </c>
      <c r="J230" s="65">
        <f t="shared" si="163"/>
        <v>323000</v>
      </c>
      <c r="K230" s="65">
        <f t="shared" si="163"/>
        <v>323000</v>
      </c>
      <c r="L230" s="235">
        <f t="shared" si="163"/>
        <v>272124.5</v>
      </c>
      <c r="M230" s="3">
        <f t="shared" si="146"/>
        <v>0</v>
      </c>
      <c r="N230" s="3">
        <f t="shared" si="153"/>
        <v>100</v>
      </c>
      <c r="O230" s="3">
        <f t="shared" si="147"/>
        <v>-50875.5</v>
      </c>
      <c r="P230" s="3">
        <f t="shared" si="154"/>
        <v>84.249071207430333</v>
      </c>
      <c r="Q230" s="3">
        <f t="shared" si="148"/>
        <v>-486.05999999999767</v>
      </c>
      <c r="R230" s="3">
        <f t="shared" si="149"/>
        <v>99.82170169783592</v>
      </c>
    </row>
    <row r="231" spans="1:18" s="15" customFormat="1" x14ac:dyDescent="0.2">
      <c r="A231" s="186" t="s">
        <v>64</v>
      </c>
      <c r="B231" s="64" t="s">
        <v>96</v>
      </c>
      <c r="C231" s="64" t="s">
        <v>16</v>
      </c>
      <c r="D231" s="64" t="s">
        <v>20</v>
      </c>
      <c r="E231" s="64" t="s">
        <v>110</v>
      </c>
      <c r="F231" s="64">
        <v>830</v>
      </c>
      <c r="G231" s="64"/>
      <c r="H231" s="65">
        <f>H232</f>
        <v>85203.31</v>
      </c>
      <c r="I231" s="65">
        <f t="shared" ref="I231:L231" si="164">I232</f>
        <v>0</v>
      </c>
      <c r="J231" s="65">
        <f t="shared" si="164"/>
        <v>0</v>
      </c>
      <c r="K231" s="65">
        <f t="shared" si="164"/>
        <v>0</v>
      </c>
      <c r="L231" s="235">
        <f t="shared" si="164"/>
        <v>0</v>
      </c>
      <c r="M231" s="3">
        <f t="shared" si="146"/>
        <v>0</v>
      </c>
      <c r="N231" s="3" t="s">
        <v>683</v>
      </c>
      <c r="O231" s="3">
        <f t="shared" si="147"/>
        <v>0</v>
      </c>
      <c r="P231" s="3" t="s">
        <v>683</v>
      </c>
      <c r="Q231" s="3">
        <f t="shared" si="148"/>
        <v>-85203.31</v>
      </c>
      <c r="R231" s="3">
        <f t="shared" si="149"/>
        <v>0</v>
      </c>
    </row>
    <row r="232" spans="1:18" s="15" customFormat="1" ht="25.5" x14ac:dyDescent="0.25">
      <c r="A232" s="192" t="s">
        <v>173</v>
      </c>
      <c r="B232" s="7">
        <v>901</v>
      </c>
      <c r="C232" s="94" t="s">
        <v>16</v>
      </c>
      <c r="D232" s="8">
        <v>13</v>
      </c>
      <c r="E232" s="8" t="s">
        <v>110</v>
      </c>
      <c r="F232" s="47" t="s">
        <v>154</v>
      </c>
      <c r="G232" s="100"/>
      <c r="H232" s="68">
        <v>85203.31</v>
      </c>
      <c r="I232" s="68"/>
      <c r="J232" s="87"/>
      <c r="K232" s="68"/>
      <c r="L232" s="236"/>
      <c r="M232" s="69">
        <f t="shared" si="146"/>
        <v>0</v>
      </c>
      <c r="N232" s="3" t="s">
        <v>683</v>
      </c>
      <c r="O232" s="69">
        <f t="shared" si="147"/>
        <v>0</v>
      </c>
      <c r="P232" s="3" t="s">
        <v>683</v>
      </c>
      <c r="Q232" s="69">
        <f t="shared" si="148"/>
        <v>-85203.31</v>
      </c>
      <c r="R232" s="69">
        <f t="shared" si="149"/>
        <v>0</v>
      </c>
    </row>
    <row r="233" spans="1:18" s="15" customFormat="1" x14ac:dyDescent="0.2">
      <c r="A233" s="201" t="s">
        <v>13</v>
      </c>
      <c r="B233" s="107" t="s">
        <v>96</v>
      </c>
      <c r="C233" s="107" t="s">
        <v>16</v>
      </c>
      <c r="D233" s="107" t="s">
        <v>20</v>
      </c>
      <c r="E233" s="107" t="s">
        <v>110</v>
      </c>
      <c r="F233" s="107">
        <v>850</v>
      </c>
      <c r="G233" s="64"/>
      <c r="H233" s="65">
        <f>H234+H235+H236</f>
        <v>187407.25</v>
      </c>
      <c r="I233" s="65">
        <v>323000</v>
      </c>
      <c r="J233" s="86">
        <f t="shared" ref="J233:L233" si="165">J234+J235+J236</f>
        <v>323000</v>
      </c>
      <c r="K233" s="65">
        <f t="shared" si="165"/>
        <v>323000</v>
      </c>
      <c r="L233" s="235">
        <f t="shared" si="165"/>
        <v>272124.5</v>
      </c>
      <c r="M233" s="3">
        <f t="shared" si="146"/>
        <v>0</v>
      </c>
      <c r="N233" s="3">
        <f t="shared" si="153"/>
        <v>100</v>
      </c>
      <c r="O233" s="3">
        <f t="shared" si="147"/>
        <v>-50875.5</v>
      </c>
      <c r="P233" s="3">
        <f t="shared" si="154"/>
        <v>84.249071207430333</v>
      </c>
      <c r="Q233" s="3">
        <f t="shared" si="148"/>
        <v>84717.25</v>
      </c>
      <c r="R233" s="3">
        <f t="shared" si="149"/>
        <v>145.20489468790564</v>
      </c>
    </row>
    <row r="234" spans="1:18" s="15" customFormat="1" ht="25.5" x14ac:dyDescent="0.2">
      <c r="A234" s="180" t="s">
        <v>656</v>
      </c>
      <c r="B234" s="66" t="s">
        <v>96</v>
      </c>
      <c r="C234" s="66" t="s">
        <v>16</v>
      </c>
      <c r="D234" s="66" t="s">
        <v>20</v>
      </c>
      <c r="E234" s="66" t="s">
        <v>110</v>
      </c>
      <c r="F234" s="66" t="s">
        <v>30</v>
      </c>
      <c r="G234" s="66"/>
      <c r="H234" s="85">
        <v>118953.82</v>
      </c>
      <c r="I234" s="68"/>
      <c r="J234" s="87">
        <v>174600</v>
      </c>
      <c r="K234" s="68">
        <v>174600</v>
      </c>
      <c r="L234" s="236">
        <v>124792</v>
      </c>
      <c r="M234" s="69">
        <f t="shared" si="146"/>
        <v>174600</v>
      </c>
      <c r="N234" s="69" t="s">
        <v>683</v>
      </c>
      <c r="O234" s="69">
        <f t="shared" si="147"/>
        <v>-49808</v>
      </c>
      <c r="P234" s="69">
        <f t="shared" si="154"/>
        <v>71.473081328751434</v>
      </c>
      <c r="Q234" s="69">
        <f t="shared" si="148"/>
        <v>5838.179999999993</v>
      </c>
      <c r="R234" s="69">
        <f t="shared" si="149"/>
        <v>104.90793822342148</v>
      </c>
    </row>
    <row r="235" spans="1:18" s="15" customFormat="1" x14ac:dyDescent="0.2">
      <c r="A235" s="180" t="s">
        <v>338</v>
      </c>
      <c r="B235" s="66" t="s">
        <v>96</v>
      </c>
      <c r="C235" s="66" t="s">
        <v>16</v>
      </c>
      <c r="D235" s="66" t="s">
        <v>20</v>
      </c>
      <c r="E235" s="66" t="s">
        <v>110</v>
      </c>
      <c r="F235" s="66" t="s">
        <v>31</v>
      </c>
      <c r="G235" s="66"/>
      <c r="H235" s="85">
        <v>62554</v>
      </c>
      <c r="I235" s="68"/>
      <c r="J235" s="87">
        <v>94200</v>
      </c>
      <c r="K235" s="68">
        <v>94200</v>
      </c>
      <c r="L235" s="236">
        <v>94200</v>
      </c>
      <c r="M235" s="69">
        <f t="shared" si="146"/>
        <v>94200</v>
      </c>
      <c r="N235" s="69" t="s">
        <v>683</v>
      </c>
      <c r="O235" s="69">
        <f t="shared" si="147"/>
        <v>0</v>
      </c>
      <c r="P235" s="69">
        <f t="shared" si="154"/>
        <v>100</v>
      </c>
      <c r="Q235" s="69">
        <f t="shared" si="148"/>
        <v>31646</v>
      </c>
      <c r="R235" s="69">
        <f t="shared" si="149"/>
        <v>150.58989033475078</v>
      </c>
    </row>
    <row r="236" spans="1:18" s="15" customFormat="1" x14ac:dyDescent="0.2">
      <c r="A236" s="191" t="s">
        <v>339</v>
      </c>
      <c r="B236" s="70" t="s">
        <v>96</v>
      </c>
      <c r="C236" s="70" t="s">
        <v>16</v>
      </c>
      <c r="D236" s="70" t="s">
        <v>20</v>
      </c>
      <c r="E236" s="70" t="s">
        <v>110</v>
      </c>
      <c r="F236" s="70" t="s">
        <v>43</v>
      </c>
      <c r="G236" s="66"/>
      <c r="H236" s="85">
        <v>5899.43</v>
      </c>
      <c r="I236" s="68"/>
      <c r="J236" s="87">
        <v>54200</v>
      </c>
      <c r="K236" s="68">
        <v>54200</v>
      </c>
      <c r="L236" s="236">
        <v>53132.5</v>
      </c>
      <c r="M236" s="69">
        <f t="shared" si="146"/>
        <v>54200</v>
      </c>
      <c r="N236" s="69" t="s">
        <v>683</v>
      </c>
      <c r="O236" s="69">
        <f t="shared" si="147"/>
        <v>-1067.5</v>
      </c>
      <c r="P236" s="69">
        <f t="shared" si="154"/>
        <v>98.030442804428048</v>
      </c>
      <c r="Q236" s="69">
        <f t="shared" si="148"/>
        <v>47233.07</v>
      </c>
      <c r="R236" s="69">
        <f t="shared" si="149"/>
        <v>900.63785823376145</v>
      </c>
    </row>
    <row r="237" spans="1:18" ht="51" x14ac:dyDescent="0.25">
      <c r="A237" s="188" t="s">
        <v>192</v>
      </c>
      <c r="B237" s="40">
        <v>901</v>
      </c>
      <c r="C237" s="72" t="s">
        <v>16</v>
      </c>
      <c r="D237" s="41">
        <v>13</v>
      </c>
      <c r="E237" s="41" t="s">
        <v>191</v>
      </c>
      <c r="F237" s="41" t="s">
        <v>19</v>
      </c>
      <c r="G237" s="99"/>
      <c r="H237" s="42">
        <f>H238+H243</f>
        <v>3572651.74</v>
      </c>
      <c r="I237" s="42">
        <f t="shared" ref="I237:L237" si="166">I238+I243</f>
        <v>0</v>
      </c>
      <c r="J237" s="42">
        <f t="shared" si="166"/>
        <v>0</v>
      </c>
      <c r="K237" s="42">
        <f t="shared" si="166"/>
        <v>0</v>
      </c>
      <c r="L237" s="239">
        <f t="shared" si="166"/>
        <v>0</v>
      </c>
      <c r="M237" s="3">
        <f t="shared" si="146"/>
        <v>0</v>
      </c>
      <c r="N237" s="3" t="s">
        <v>683</v>
      </c>
      <c r="O237" s="3">
        <f t="shared" si="147"/>
        <v>0</v>
      </c>
      <c r="P237" s="3" t="s">
        <v>683</v>
      </c>
      <c r="Q237" s="3">
        <f t="shared" si="148"/>
        <v>-3572651.74</v>
      </c>
      <c r="R237" s="3">
        <f t="shared" si="149"/>
        <v>0</v>
      </c>
    </row>
    <row r="238" spans="1:18" ht="51" x14ac:dyDescent="0.25">
      <c r="A238" s="199" t="s">
        <v>9</v>
      </c>
      <c r="B238" s="60">
        <v>901</v>
      </c>
      <c r="C238" s="76" t="s">
        <v>16</v>
      </c>
      <c r="D238" s="4">
        <v>13</v>
      </c>
      <c r="E238" s="4" t="s">
        <v>191</v>
      </c>
      <c r="F238" s="4" t="s">
        <v>23</v>
      </c>
      <c r="G238" s="99"/>
      <c r="H238" s="43">
        <f>H239</f>
        <v>2583167.71</v>
      </c>
      <c r="I238" s="43">
        <f t="shared" ref="I238:L238" si="167">I239</f>
        <v>0</v>
      </c>
      <c r="J238" s="43">
        <f t="shared" si="167"/>
        <v>0</v>
      </c>
      <c r="K238" s="43">
        <f t="shared" si="167"/>
        <v>0</v>
      </c>
      <c r="L238" s="238">
        <f t="shared" si="167"/>
        <v>0</v>
      </c>
      <c r="M238" s="3">
        <f t="shared" si="146"/>
        <v>0</v>
      </c>
      <c r="N238" s="3" t="s">
        <v>683</v>
      </c>
      <c r="O238" s="3">
        <f t="shared" si="147"/>
        <v>0</v>
      </c>
      <c r="P238" s="3" t="s">
        <v>683</v>
      </c>
      <c r="Q238" s="3">
        <f t="shared" si="148"/>
        <v>-2583167.71</v>
      </c>
      <c r="R238" s="3">
        <f t="shared" si="149"/>
        <v>0</v>
      </c>
    </row>
    <row r="239" spans="1:18" ht="13.5" x14ac:dyDescent="0.25">
      <c r="A239" s="199" t="s">
        <v>60</v>
      </c>
      <c r="B239" s="60">
        <v>901</v>
      </c>
      <c r="C239" s="76" t="s">
        <v>16</v>
      </c>
      <c r="D239" s="4">
        <v>13</v>
      </c>
      <c r="E239" s="4" t="s">
        <v>191</v>
      </c>
      <c r="F239" s="4" t="s">
        <v>111</v>
      </c>
      <c r="G239" s="99"/>
      <c r="H239" s="43">
        <f>H240+H241+H242</f>
        <v>2583167.71</v>
      </c>
      <c r="I239" s="43">
        <f t="shared" ref="I239:L239" si="168">I240+I241+I242</f>
        <v>0</v>
      </c>
      <c r="J239" s="43">
        <f t="shared" si="168"/>
        <v>0</v>
      </c>
      <c r="K239" s="43">
        <f t="shared" si="168"/>
        <v>0</v>
      </c>
      <c r="L239" s="238">
        <f t="shared" si="168"/>
        <v>0</v>
      </c>
      <c r="M239" s="3">
        <f t="shared" si="146"/>
        <v>0</v>
      </c>
      <c r="N239" s="3" t="s">
        <v>683</v>
      </c>
      <c r="O239" s="3">
        <f t="shared" si="147"/>
        <v>0</v>
      </c>
      <c r="P239" s="3" t="s">
        <v>683</v>
      </c>
      <c r="Q239" s="3">
        <f t="shared" si="148"/>
        <v>-2583167.71</v>
      </c>
      <c r="R239" s="3">
        <f t="shared" si="149"/>
        <v>0</v>
      </c>
    </row>
    <row r="240" spans="1:18" s="15" customFormat="1" ht="13.5" x14ac:dyDescent="0.25">
      <c r="A240" s="202" t="s">
        <v>159</v>
      </c>
      <c r="B240" s="7">
        <v>901</v>
      </c>
      <c r="C240" s="94" t="s">
        <v>16</v>
      </c>
      <c r="D240" s="8">
        <v>13</v>
      </c>
      <c r="E240" s="8" t="s">
        <v>191</v>
      </c>
      <c r="F240" s="8" t="s">
        <v>157</v>
      </c>
      <c r="G240" s="100"/>
      <c r="H240" s="43">
        <v>1800316.71</v>
      </c>
      <c r="I240" s="68"/>
      <c r="J240" s="87"/>
      <c r="K240" s="68"/>
      <c r="L240" s="236"/>
      <c r="M240" s="69">
        <f t="shared" si="146"/>
        <v>0</v>
      </c>
      <c r="N240" s="3" t="s">
        <v>683</v>
      </c>
      <c r="O240" s="69">
        <f t="shared" si="147"/>
        <v>0</v>
      </c>
      <c r="P240" s="3" t="s">
        <v>683</v>
      </c>
      <c r="Q240" s="69">
        <f t="shared" si="148"/>
        <v>-1800316.71</v>
      </c>
      <c r="R240" s="69">
        <f t="shared" si="149"/>
        <v>0</v>
      </c>
    </row>
    <row r="241" spans="1:18" s="15" customFormat="1" ht="21.6" hidden="1" x14ac:dyDescent="0.3">
      <c r="A241" s="202" t="s">
        <v>155</v>
      </c>
      <c r="B241" s="7">
        <v>901</v>
      </c>
      <c r="C241" s="94" t="s">
        <v>16</v>
      </c>
      <c r="D241" s="8">
        <v>13</v>
      </c>
      <c r="E241" s="8" t="s">
        <v>191</v>
      </c>
      <c r="F241" s="8" t="s">
        <v>156</v>
      </c>
      <c r="G241" s="100"/>
      <c r="H241" s="43">
        <v>0</v>
      </c>
      <c r="I241" s="68"/>
      <c r="J241" s="87"/>
      <c r="K241" s="68"/>
      <c r="L241" s="236"/>
      <c r="M241" s="69">
        <f t="shared" si="146"/>
        <v>0</v>
      </c>
      <c r="N241" s="3" t="s">
        <v>683</v>
      </c>
      <c r="O241" s="69">
        <f t="shared" si="147"/>
        <v>0</v>
      </c>
      <c r="P241" s="3" t="s">
        <v>683</v>
      </c>
      <c r="Q241" s="69">
        <f t="shared" si="148"/>
        <v>0</v>
      </c>
      <c r="R241" s="69" t="s">
        <v>683</v>
      </c>
    </row>
    <row r="242" spans="1:18" s="15" customFormat="1" ht="38.25" x14ac:dyDescent="0.25">
      <c r="A242" s="202" t="s">
        <v>160</v>
      </c>
      <c r="B242" s="7">
        <v>901</v>
      </c>
      <c r="C242" s="94" t="s">
        <v>16</v>
      </c>
      <c r="D242" s="8">
        <v>13</v>
      </c>
      <c r="E242" s="8" t="s">
        <v>191</v>
      </c>
      <c r="F242" s="8" t="s">
        <v>158</v>
      </c>
      <c r="G242" s="100"/>
      <c r="H242" s="43">
        <v>782851</v>
      </c>
      <c r="I242" s="68"/>
      <c r="J242" s="87"/>
      <c r="K242" s="68"/>
      <c r="L242" s="236"/>
      <c r="M242" s="69">
        <f t="shared" si="146"/>
        <v>0</v>
      </c>
      <c r="N242" s="3" t="s">
        <v>683</v>
      </c>
      <c r="O242" s="69">
        <f t="shared" si="147"/>
        <v>0</v>
      </c>
      <c r="P242" s="3" t="s">
        <v>683</v>
      </c>
      <c r="Q242" s="69">
        <f t="shared" si="148"/>
        <v>-782851</v>
      </c>
      <c r="R242" s="69">
        <f t="shared" si="149"/>
        <v>0</v>
      </c>
    </row>
    <row r="243" spans="1:18" ht="25.5" x14ac:dyDescent="0.25">
      <c r="A243" s="199" t="s">
        <v>47</v>
      </c>
      <c r="B243" s="7">
        <v>901</v>
      </c>
      <c r="C243" s="94" t="s">
        <v>16</v>
      </c>
      <c r="D243" s="8">
        <v>13</v>
      </c>
      <c r="E243" s="4" t="s">
        <v>191</v>
      </c>
      <c r="F243" s="8" t="s">
        <v>24</v>
      </c>
      <c r="G243" s="99"/>
      <c r="H243" s="43">
        <f>H244</f>
        <v>989484.03</v>
      </c>
      <c r="I243" s="43">
        <f t="shared" ref="I243:L244" si="169">I244</f>
        <v>0</v>
      </c>
      <c r="J243" s="43">
        <f t="shared" si="169"/>
        <v>0</v>
      </c>
      <c r="K243" s="43">
        <f t="shared" si="169"/>
        <v>0</v>
      </c>
      <c r="L243" s="238">
        <f t="shared" si="169"/>
        <v>0</v>
      </c>
      <c r="M243" s="3">
        <f t="shared" si="146"/>
        <v>0</v>
      </c>
      <c r="N243" s="3" t="s">
        <v>683</v>
      </c>
      <c r="O243" s="3">
        <f t="shared" si="147"/>
        <v>0</v>
      </c>
      <c r="P243" s="3" t="s">
        <v>683</v>
      </c>
      <c r="Q243" s="3">
        <f t="shared" si="148"/>
        <v>-989484.03</v>
      </c>
      <c r="R243" s="3">
        <f t="shared" si="149"/>
        <v>0</v>
      </c>
    </row>
    <row r="244" spans="1:18" ht="25.5" x14ac:dyDescent="0.25">
      <c r="A244" s="199" t="s">
        <v>11</v>
      </c>
      <c r="B244" s="7">
        <v>901</v>
      </c>
      <c r="C244" s="94" t="s">
        <v>16</v>
      </c>
      <c r="D244" s="8">
        <v>13</v>
      </c>
      <c r="E244" s="4" t="s">
        <v>191</v>
      </c>
      <c r="F244" s="8" t="s">
        <v>32</v>
      </c>
      <c r="G244" s="99"/>
      <c r="H244" s="43">
        <f>H245</f>
        <v>989484.03</v>
      </c>
      <c r="I244" s="43">
        <f t="shared" si="169"/>
        <v>0</v>
      </c>
      <c r="J244" s="43">
        <f t="shared" si="169"/>
        <v>0</v>
      </c>
      <c r="K244" s="43">
        <f t="shared" si="169"/>
        <v>0</v>
      </c>
      <c r="L244" s="238">
        <f t="shared" si="169"/>
        <v>0</v>
      </c>
      <c r="M244" s="3">
        <f t="shared" si="146"/>
        <v>0</v>
      </c>
      <c r="N244" s="3" t="s">
        <v>683</v>
      </c>
      <c r="O244" s="3">
        <f t="shared" si="147"/>
        <v>0</v>
      </c>
      <c r="P244" s="3" t="s">
        <v>683</v>
      </c>
      <c r="Q244" s="3">
        <f t="shared" si="148"/>
        <v>-989484.03</v>
      </c>
      <c r="R244" s="3">
        <f t="shared" si="149"/>
        <v>0</v>
      </c>
    </row>
    <row r="245" spans="1:18" ht="13.5" x14ac:dyDescent="0.25">
      <c r="A245" s="192" t="s">
        <v>45</v>
      </c>
      <c r="B245" s="7">
        <v>901</v>
      </c>
      <c r="C245" s="94" t="s">
        <v>16</v>
      </c>
      <c r="D245" s="8">
        <v>13</v>
      </c>
      <c r="E245" s="4" t="s">
        <v>191</v>
      </c>
      <c r="F245" s="8" t="s">
        <v>25</v>
      </c>
      <c r="G245" s="99"/>
      <c r="H245" s="43">
        <v>989484.03</v>
      </c>
      <c r="I245" s="65"/>
      <c r="J245" s="86"/>
      <c r="K245" s="65"/>
      <c r="L245" s="235"/>
      <c r="M245" s="3">
        <f t="shared" si="146"/>
        <v>0</v>
      </c>
      <c r="N245" s="3" t="s">
        <v>683</v>
      </c>
      <c r="O245" s="3">
        <f t="shared" si="147"/>
        <v>0</v>
      </c>
      <c r="P245" s="3" t="s">
        <v>683</v>
      </c>
      <c r="Q245" s="3">
        <f t="shared" si="148"/>
        <v>-989484.03</v>
      </c>
      <c r="R245" s="3">
        <f t="shared" si="149"/>
        <v>0</v>
      </c>
    </row>
    <row r="246" spans="1:18" ht="38.25" x14ac:dyDescent="0.25">
      <c r="A246" s="198" t="s">
        <v>61</v>
      </c>
      <c r="B246" s="40">
        <v>901</v>
      </c>
      <c r="C246" s="72" t="s">
        <v>16</v>
      </c>
      <c r="D246" s="41">
        <v>13</v>
      </c>
      <c r="E246" s="41" t="s">
        <v>193</v>
      </c>
      <c r="F246" s="41" t="s">
        <v>19</v>
      </c>
      <c r="G246" s="99"/>
      <c r="H246" s="44">
        <f t="shared" ref="H246:L247" si="170">H247</f>
        <v>14727149</v>
      </c>
      <c r="I246" s="44">
        <f t="shared" si="170"/>
        <v>0</v>
      </c>
      <c r="J246" s="44">
        <f t="shared" si="170"/>
        <v>0</v>
      </c>
      <c r="K246" s="44">
        <f t="shared" si="170"/>
        <v>0</v>
      </c>
      <c r="L246" s="237">
        <f t="shared" si="170"/>
        <v>0</v>
      </c>
      <c r="M246" s="3">
        <f t="shared" si="146"/>
        <v>0</v>
      </c>
      <c r="N246" s="3" t="s">
        <v>683</v>
      </c>
      <c r="O246" s="3">
        <f t="shared" si="147"/>
        <v>0</v>
      </c>
      <c r="P246" s="3" t="s">
        <v>683</v>
      </c>
      <c r="Q246" s="3">
        <f t="shared" si="148"/>
        <v>-14727149</v>
      </c>
      <c r="R246" s="3">
        <f t="shared" si="149"/>
        <v>0</v>
      </c>
    </row>
    <row r="247" spans="1:18" ht="51" x14ac:dyDescent="0.25">
      <c r="A247" s="199" t="s">
        <v>9</v>
      </c>
      <c r="B247" s="60">
        <v>901</v>
      </c>
      <c r="C247" s="76" t="s">
        <v>16</v>
      </c>
      <c r="D247" s="4">
        <v>13</v>
      </c>
      <c r="E247" s="4" t="s">
        <v>193</v>
      </c>
      <c r="F247" s="4" t="s">
        <v>23</v>
      </c>
      <c r="G247" s="99"/>
      <c r="H247" s="43">
        <f t="shared" si="170"/>
        <v>14727149</v>
      </c>
      <c r="I247" s="43">
        <f t="shared" si="170"/>
        <v>0</v>
      </c>
      <c r="J247" s="43">
        <f t="shared" si="170"/>
        <v>0</v>
      </c>
      <c r="K247" s="43">
        <f t="shared" si="170"/>
        <v>0</v>
      </c>
      <c r="L247" s="238">
        <f t="shared" si="170"/>
        <v>0</v>
      </c>
      <c r="M247" s="3">
        <f t="shared" si="146"/>
        <v>0</v>
      </c>
      <c r="N247" s="3" t="s">
        <v>683</v>
      </c>
      <c r="O247" s="3">
        <f t="shared" si="147"/>
        <v>0</v>
      </c>
      <c r="P247" s="3" t="s">
        <v>683</v>
      </c>
      <c r="Q247" s="3">
        <f t="shared" si="148"/>
        <v>-14727149</v>
      </c>
      <c r="R247" s="3">
        <f t="shared" si="149"/>
        <v>0</v>
      </c>
    </row>
    <row r="248" spans="1:18" ht="13.5" x14ac:dyDescent="0.25">
      <c r="A248" s="199" t="s">
        <v>60</v>
      </c>
      <c r="B248" s="60">
        <v>901</v>
      </c>
      <c r="C248" s="76" t="s">
        <v>16</v>
      </c>
      <c r="D248" s="4">
        <v>13</v>
      </c>
      <c r="E248" s="4" t="s">
        <v>193</v>
      </c>
      <c r="F248" s="4" t="s">
        <v>111</v>
      </c>
      <c r="G248" s="99"/>
      <c r="H248" s="43">
        <f>H249+H250</f>
        <v>14727149</v>
      </c>
      <c r="I248" s="43">
        <f t="shared" ref="I248:L248" si="171">I249+I250</f>
        <v>0</v>
      </c>
      <c r="J248" s="43">
        <f t="shared" si="171"/>
        <v>0</v>
      </c>
      <c r="K248" s="43">
        <f t="shared" si="171"/>
        <v>0</v>
      </c>
      <c r="L248" s="238">
        <f t="shared" si="171"/>
        <v>0</v>
      </c>
      <c r="M248" s="3">
        <f t="shared" si="146"/>
        <v>0</v>
      </c>
      <c r="N248" s="3" t="s">
        <v>683</v>
      </c>
      <c r="O248" s="3">
        <f t="shared" si="147"/>
        <v>0</v>
      </c>
      <c r="P248" s="3" t="s">
        <v>683</v>
      </c>
      <c r="Q248" s="3">
        <f t="shared" si="148"/>
        <v>-14727149</v>
      </c>
      <c r="R248" s="3">
        <f t="shared" si="149"/>
        <v>0</v>
      </c>
    </row>
    <row r="249" spans="1:18" ht="13.5" x14ac:dyDescent="0.25">
      <c r="A249" s="202" t="s">
        <v>159</v>
      </c>
      <c r="B249" s="7">
        <v>901</v>
      </c>
      <c r="C249" s="94" t="s">
        <v>16</v>
      </c>
      <c r="D249" s="8">
        <v>13</v>
      </c>
      <c r="E249" s="4" t="s">
        <v>193</v>
      </c>
      <c r="F249" s="8" t="s">
        <v>157</v>
      </c>
      <c r="G249" s="99"/>
      <c r="H249" s="43">
        <v>11628000</v>
      </c>
      <c r="I249" s="65"/>
      <c r="J249" s="86"/>
      <c r="K249" s="65"/>
      <c r="L249" s="235"/>
      <c r="M249" s="3">
        <f t="shared" si="146"/>
        <v>0</v>
      </c>
      <c r="N249" s="3" t="s">
        <v>683</v>
      </c>
      <c r="O249" s="3">
        <f t="shared" si="147"/>
        <v>0</v>
      </c>
      <c r="P249" s="3" t="s">
        <v>683</v>
      </c>
      <c r="Q249" s="3">
        <f t="shared" si="148"/>
        <v>-11628000</v>
      </c>
      <c r="R249" s="3">
        <f t="shared" si="149"/>
        <v>0</v>
      </c>
    </row>
    <row r="250" spans="1:18" ht="38.25" x14ac:dyDescent="0.25">
      <c r="A250" s="202" t="s">
        <v>160</v>
      </c>
      <c r="B250" s="7">
        <v>901</v>
      </c>
      <c r="C250" s="94" t="s">
        <v>16</v>
      </c>
      <c r="D250" s="8">
        <v>13</v>
      </c>
      <c r="E250" s="4" t="s">
        <v>194</v>
      </c>
      <c r="F250" s="8" t="s">
        <v>158</v>
      </c>
      <c r="G250" s="99"/>
      <c r="H250" s="43">
        <v>3099149</v>
      </c>
      <c r="I250" s="65"/>
      <c r="J250" s="86"/>
      <c r="K250" s="65"/>
      <c r="L250" s="235"/>
      <c r="M250" s="3">
        <f t="shared" si="146"/>
        <v>0</v>
      </c>
      <c r="N250" s="3" t="s">
        <v>683</v>
      </c>
      <c r="O250" s="3">
        <f t="shared" si="147"/>
        <v>0</v>
      </c>
      <c r="P250" s="3" t="s">
        <v>683</v>
      </c>
      <c r="Q250" s="3">
        <f t="shared" si="148"/>
        <v>-3099149</v>
      </c>
      <c r="R250" s="3">
        <f t="shared" si="149"/>
        <v>0</v>
      </c>
    </row>
    <row r="251" spans="1:18" ht="25.5" x14ac:dyDescent="0.25">
      <c r="A251" s="198" t="s">
        <v>195</v>
      </c>
      <c r="B251" s="40">
        <v>901</v>
      </c>
      <c r="C251" s="72" t="s">
        <v>16</v>
      </c>
      <c r="D251" s="41">
        <v>13</v>
      </c>
      <c r="E251" s="41" t="s">
        <v>194</v>
      </c>
      <c r="F251" s="41" t="s">
        <v>19</v>
      </c>
      <c r="G251" s="99"/>
      <c r="H251" s="42">
        <f t="shared" ref="H251:L253" si="172">H252</f>
        <v>901936.04</v>
      </c>
      <c r="I251" s="42">
        <f t="shared" si="172"/>
        <v>0</v>
      </c>
      <c r="J251" s="42">
        <f t="shared" si="172"/>
        <v>0</v>
      </c>
      <c r="K251" s="42">
        <f t="shared" si="172"/>
        <v>0</v>
      </c>
      <c r="L251" s="239">
        <f t="shared" si="172"/>
        <v>0</v>
      </c>
      <c r="M251" s="3">
        <f t="shared" si="146"/>
        <v>0</v>
      </c>
      <c r="N251" s="3" t="s">
        <v>683</v>
      </c>
      <c r="O251" s="3">
        <f t="shared" si="147"/>
        <v>0</v>
      </c>
      <c r="P251" s="3" t="s">
        <v>683</v>
      </c>
      <c r="Q251" s="3">
        <f t="shared" si="148"/>
        <v>-901936.04</v>
      </c>
      <c r="R251" s="3">
        <f t="shared" si="149"/>
        <v>0</v>
      </c>
    </row>
    <row r="252" spans="1:18" ht="25.5" x14ac:dyDescent="0.25">
      <c r="A252" s="199" t="s">
        <v>47</v>
      </c>
      <c r="B252" s="60">
        <v>901</v>
      </c>
      <c r="C252" s="76" t="s">
        <v>16</v>
      </c>
      <c r="D252" s="4">
        <v>13</v>
      </c>
      <c r="E252" s="4" t="s">
        <v>194</v>
      </c>
      <c r="F252" s="4" t="s">
        <v>24</v>
      </c>
      <c r="G252" s="99"/>
      <c r="H252" s="43">
        <f t="shared" si="172"/>
        <v>901936.04</v>
      </c>
      <c r="I252" s="43">
        <f t="shared" si="172"/>
        <v>0</v>
      </c>
      <c r="J252" s="43">
        <f t="shared" si="172"/>
        <v>0</v>
      </c>
      <c r="K252" s="43">
        <f t="shared" si="172"/>
        <v>0</v>
      </c>
      <c r="L252" s="238">
        <f t="shared" si="172"/>
        <v>0</v>
      </c>
      <c r="M252" s="3">
        <f t="shared" si="146"/>
        <v>0</v>
      </c>
      <c r="N252" s="3" t="s">
        <v>683</v>
      </c>
      <c r="O252" s="3">
        <f t="shared" si="147"/>
        <v>0</v>
      </c>
      <c r="P252" s="3" t="s">
        <v>683</v>
      </c>
      <c r="Q252" s="3">
        <f t="shared" si="148"/>
        <v>-901936.04</v>
      </c>
      <c r="R252" s="3">
        <f t="shared" si="149"/>
        <v>0</v>
      </c>
    </row>
    <row r="253" spans="1:18" ht="25.5" x14ac:dyDescent="0.25">
      <c r="A253" s="199" t="s">
        <v>11</v>
      </c>
      <c r="B253" s="60">
        <v>901</v>
      </c>
      <c r="C253" s="76" t="s">
        <v>16</v>
      </c>
      <c r="D253" s="4">
        <v>13</v>
      </c>
      <c r="E253" s="4" t="s">
        <v>194</v>
      </c>
      <c r="F253" s="4" t="s">
        <v>32</v>
      </c>
      <c r="G253" s="99"/>
      <c r="H253" s="43">
        <f>H254</f>
        <v>901936.04</v>
      </c>
      <c r="I253" s="43">
        <f t="shared" si="172"/>
        <v>0</v>
      </c>
      <c r="J253" s="43">
        <f t="shared" si="172"/>
        <v>0</v>
      </c>
      <c r="K253" s="43">
        <f t="shared" si="172"/>
        <v>0</v>
      </c>
      <c r="L253" s="238">
        <f t="shared" si="172"/>
        <v>0</v>
      </c>
      <c r="M253" s="3">
        <f t="shared" si="146"/>
        <v>0</v>
      </c>
      <c r="N253" s="3" t="s">
        <v>683</v>
      </c>
      <c r="O253" s="3">
        <f t="shared" si="147"/>
        <v>0</v>
      </c>
      <c r="P253" s="3" t="s">
        <v>683</v>
      </c>
      <c r="Q253" s="3">
        <f t="shared" si="148"/>
        <v>-901936.04</v>
      </c>
      <c r="R253" s="3">
        <f t="shared" si="149"/>
        <v>0</v>
      </c>
    </row>
    <row r="254" spans="1:18" ht="13.5" x14ac:dyDescent="0.25">
      <c r="A254" s="192" t="s">
        <v>45</v>
      </c>
      <c r="B254" s="7">
        <v>901</v>
      </c>
      <c r="C254" s="94" t="s">
        <v>16</v>
      </c>
      <c r="D254" s="8">
        <v>13</v>
      </c>
      <c r="E254" s="4" t="s">
        <v>194</v>
      </c>
      <c r="F254" s="8" t="s">
        <v>25</v>
      </c>
      <c r="G254" s="99"/>
      <c r="H254" s="43">
        <v>901936.04</v>
      </c>
      <c r="I254" s="65"/>
      <c r="J254" s="86"/>
      <c r="K254" s="65"/>
      <c r="L254" s="235"/>
      <c r="M254" s="3">
        <f t="shared" si="146"/>
        <v>0</v>
      </c>
      <c r="N254" s="3" t="s">
        <v>683</v>
      </c>
      <c r="O254" s="3">
        <f t="shared" si="147"/>
        <v>0</v>
      </c>
      <c r="P254" s="3" t="s">
        <v>683</v>
      </c>
      <c r="Q254" s="3">
        <f t="shared" si="148"/>
        <v>-901936.04</v>
      </c>
      <c r="R254" s="3">
        <f t="shared" si="149"/>
        <v>0</v>
      </c>
    </row>
    <row r="255" spans="1:18" s="16" customFormat="1" ht="51" x14ac:dyDescent="0.2">
      <c r="A255" s="190" t="s">
        <v>385</v>
      </c>
      <c r="B255" s="84" t="s">
        <v>96</v>
      </c>
      <c r="C255" s="84" t="s">
        <v>16</v>
      </c>
      <c r="D255" s="84" t="s">
        <v>20</v>
      </c>
      <c r="E255" s="84" t="s">
        <v>112</v>
      </c>
      <c r="F255" s="84" t="s">
        <v>19</v>
      </c>
      <c r="G255" s="61"/>
      <c r="H255" s="62">
        <f>H256+H261+H264</f>
        <v>6613583.0300000003</v>
      </c>
      <c r="I255" s="62">
        <f t="shared" ref="I255:L255" si="173">I256+I261+I264</f>
        <v>2699658</v>
      </c>
      <c r="J255" s="62">
        <f t="shared" si="173"/>
        <v>1839658</v>
      </c>
      <c r="K255" s="62">
        <f t="shared" si="173"/>
        <v>1839658</v>
      </c>
      <c r="L255" s="234">
        <f t="shared" si="173"/>
        <v>1839657.26</v>
      </c>
      <c r="M255" s="63">
        <f t="shared" si="146"/>
        <v>-860000</v>
      </c>
      <c r="N255" s="63">
        <f t="shared" si="153"/>
        <v>68.144113069136907</v>
      </c>
      <c r="O255" s="63">
        <f t="shared" si="147"/>
        <v>-0.73999999999068677</v>
      </c>
      <c r="P255" s="63">
        <f t="shared" si="154"/>
        <v>99.999959775132112</v>
      </c>
      <c r="Q255" s="63">
        <f t="shared" si="148"/>
        <v>-4773925.7700000005</v>
      </c>
      <c r="R255" s="63">
        <f t="shared" si="149"/>
        <v>27.816347835282262</v>
      </c>
    </row>
    <row r="256" spans="1:18" s="15" customFormat="1" ht="25.5" x14ac:dyDescent="0.2">
      <c r="A256" s="184" t="s">
        <v>47</v>
      </c>
      <c r="B256" s="64" t="s">
        <v>96</v>
      </c>
      <c r="C256" s="64" t="s">
        <v>16</v>
      </c>
      <c r="D256" s="64" t="s">
        <v>20</v>
      </c>
      <c r="E256" s="64" t="s">
        <v>112</v>
      </c>
      <c r="F256" s="64">
        <v>200</v>
      </c>
      <c r="G256" s="64"/>
      <c r="H256" s="65">
        <f>H257</f>
        <v>204020.9</v>
      </c>
      <c r="I256" s="65">
        <f>I257</f>
        <v>1717434.16</v>
      </c>
      <c r="J256" s="86">
        <f t="shared" ref="J256:L256" si="174">J257</f>
        <v>807434.15999999992</v>
      </c>
      <c r="K256" s="65">
        <f t="shared" si="174"/>
        <v>807434.15999999992</v>
      </c>
      <c r="L256" s="235">
        <f t="shared" si="174"/>
        <v>807434.15999999992</v>
      </c>
      <c r="M256" s="3">
        <f t="shared" si="146"/>
        <v>-910000</v>
      </c>
      <c r="N256" s="3">
        <f t="shared" si="153"/>
        <v>47.013980436956018</v>
      </c>
      <c r="O256" s="3">
        <f t="shared" si="147"/>
        <v>0</v>
      </c>
      <c r="P256" s="3">
        <f t="shared" si="154"/>
        <v>100</v>
      </c>
      <c r="Q256" s="3">
        <f t="shared" si="148"/>
        <v>603413.25999999989</v>
      </c>
      <c r="R256" s="3">
        <f t="shared" si="149"/>
        <v>395.76051277099549</v>
      </c>
    </row>
    <row r="257" spans="1:18" s="15" customFormat="1" ht="25.5" x14ac:dyDescent="0.2">
      <c r="A257" s="185" t="s">
        <v>11</v>
      </c>
      <c r="B257" s="64" t="s">
        <v>96</v>
      </c>
      <c r="C257" s="64" t="s">
        <v>16</v>
      </c>
      <c r="D257" s="64" t="s">
        <v>20</v>
      </c>
      <c r="E257" s="64" t="s">
        <v>112</v>
      </c>
      <c r="F257" s="64">
        <v>240</v>
      </c>
      <c r="G257" s="64"/>
      <c r="H257" s="65">
        <f>H258+H259+H260</f>
        <v>204020.9</v>
      </c>
      <c r="I257" s="65">
        <v>1717434.16</v>
      </c>
      <c r="J257" s="86">
        <f t="shared" ref="J257:L257" si="175">J258+J259+J260</f>
        <v>807434.15999999992</v>
      </c>
      <c r="K257" s="65">
        <f t="shared" si="175"/>
        <v>807434.15999999992</v>
      </c>
      <c r="L257" s="235">
        <f t="shared" si="175"/>
        <v>807434.15999999992</v>
      </c>
      <c r="M257" s="3">
        <f t="shared" si="146"/>
        <v>-910000</v>
      </c>
      <c r="N257" s="3">
        <f t="shared" si="153"/>
        <v>47.013980436956018</v>
      </c>
      <c r="O257" s="3">
        <f t="shared" si="147"/>
        <v>0</v>
      </c>
      <c r="P257" s="3">
        <f t="shared" si="154"/>
        <v>100</v>
      </c>
      <c r="Q257" s="3">
        <f t="shared" si="148"/>
        <v>603413.25999999989</v>
      </c>
      <c r="R257" s="3">
        <f t="shared" si="149"/>
        <v>395.76051277099549</v>
      </c>
    </row>
    <row r="258" spans="1:18" s="15" customFormat="1" x14ac:dyDescent="0.2">
      <c r="A258" s="180" t="s">
        <v>331</v>
      </c>
      <c r="B258" s="66" t="s">
        <v>96</v>
      </c>
      <c r="C258" s="66" t="s">
        <v>16</v>
      </c>
      <c r="D258" s="66" t="s">
        <v>20</v>
      </c>
      <c r="E258" s="66" t="s">
        <v>112</v>
      </c>
      <c r="F258" s="66" t="s">
        <v>25</v>
      </c>
      <c r="G258" s="66"/>
      <c r="H258" s="85">
        <v>204020.9</v>
      </c>
      <c r="I258" s="68"/>
      <c r="J258" s="87">
        <v>168318.98</v>
      </c>
      <c r="K258" s="68">
        <v>168318.98</v>
      </c>
      <c r="L258" s="236">
        <v>168318.98</v>
      </c>
      <c r="M258" s="69">
        <f t="shared" si="146"/>
        <v>168318.98</v>
      </c>
      <c r="N258" s="69" t="s">
        <v>683</v>
      </c>
      <c r="O258" s="69">
        <f t="shared" si="147"/>
        <v>0</v>
      </c>
      <c r="P258" s="69">
        <f t="shared" si="154"/>
        <v>100</v>
      </c>
      <c r="Q258" s="69">
        <f t="shared" si="148"/>
        <v>-35701.919999999984</v>
      </c>
      <c r="R258" s="69">
        <f t="shared" si="149"/>
        <v>82.500851628436109</v>
      </c>
    </row>
    <row r="259" spans="1:18" s="15" customFormat="1" x14ac:dyDescent="0.2">
      <c r="A259" s="180" t="s">
        <v>331</v>
      </c>
      <c r="B259" s="66" t="s">
        <v>96</v>
      </c>
      <c r="C259" s="66" t="s">
        <v>16</v>
      </c>
      <c r="D259" s="66" t="s">
        <v>20</v>
      </c>
      <c r="E259" s="66" t="s">
        <v>112</v>
      </c>
      <c r="F259" s="66" t="s">
        <v>25</v>
      </c>
      <c r="G259" s="66" t="s">
        <v>386</v>
      </c>
      <c r="H259" s="85"/>
      <c r="I259" s="68"/>
      <c r="J259" s="87">
        <v>540000</v>
      </c>
      <c r="K259" s="68">
        <v>540000</v>
      </c>
      <c r="L259" s="236">
        <v>540000</v>
      </c>
      <c r="M259" s="69">
        <f t="shared" si="146"/>
        <v>540000</v>
      </c>
      <c r="N259" s="69" t="s">
        <v>683</v>
      </c>
      <c r="O259" s="69">
        <f t="shared" si="147"/>
        <v>0</v>
      </c>
      <c r="P259" s="69">
        <f t="shared" si="154"/>
        <v>100</v>
      </c>
      <c r="Q259" s="69">
        <f t="shared" si="148"/>
        <v>540000</v>
      </c>
      <c r="R259" s="3" t="s">
        <v>683</v>
      </c>
    </row>
    <row r="260" spans="1:18" s="15" customFormat="1" x14ac:dyDescent="0.2">
      <c r="A260" s="191" t="s">
        <v>383</v>
      </c>
      <c r="B260" s="70" t="s">
        <v>96</v>
      </c>
      <c r="C260" s="70" t="s">
        <v>16</v>
      </c>
      <c r="D260" s="70" t="s">
        <v>20</v>
      </c>
      <c r="E260" s="70" t="s">
        <v>112</v>
      </c>
      <c r="F260" s="70" t="s">
        <v>384</v>
      </c>
      <c r="G260" s="70"/>
      <c r="H260" s="85"/>
      <c r="I260" s="68"/>
      <c r="J260" s="87">
        <v>99115.18</v>
      </c>
      <c r="K260" s="68">
        <v>99115.18</v>
      </c>
      <c r="L260" s="236">
        <v>99115.18</v>
      </c>
      <c r="M260" s="69">
        <f t="shared" si="146"/>
        <v>99115.18</v>
      </c>
      <c r="N260" s="69" t="s">
        <v>683</v>
      </c>
      <c r="O260" s="69">
        <f t="shared" si="147"/>
        <v>0</v>
      </c>
      <c r="P260" s="69">
        <f t="shared" si="154"/>
        <v>100</v>
      </c>
      <c r="Q260" s="69">
        <f t="shared" si="148"/>
        <v>99115.18</v>
      </c>
      <c r="R260" s="3" t="s">
        <v>683</v>
      </c>
    </row>
    <row r="261" spans="1:18" ht="25.5" x14ac:dyDescent="0.25">
      <c r="A261" s="199" t="s">
        <v>62</v>
      </c>
      <c r="B261" s="60">
        <v>901</v>
      </c>
      <c r="C261" s="76" t="s">
        <v>16</v>
      </c>
      <c r="D261" s="4">
        <v>13</v>
      </c>
      <c r="E261" s="4" t="s">
        <v>112</v>
      </c>
      <c r="F261" s="4" t="s">
        <v>113</v>
      </c>
      <c r="G261" s="75"/>
      <c r="H261" s="108">
        <f t="shared" ref="H261:L262" si="176">H262</f>
        <v>6364046.1299999999</v>
      </c>
      <c r="I261" s="59">
        <f t="shared" si="176"/>
        <v>0</v>
      </c>
      <c r="J261" s="59">
        <f t="shared" si="176"/>
        <v>0</v>
      </c>
      <c r="K261" s="59">
        <f t="shared" si="176"/>
        <v>0</v>
      </c>
      <c r="L261" s="240">
        <f t="shared" si="176"/>
        <v>0</v>
      </c>
      <c r="M261" s="3">
        <f t="shared" si="146"/>
        <v>0</v>
      </c>
      <c r="N261" s="3" t="s">
        <v>683</v>
      </c>
      <c r="O261" s="3">
        <f t="shared" si="147"/>
        <v>0</v>
      </c>
      <c r="P261" s="3" t="s">
        <v>683</v>
      </c>
      <c r="Q261" s="3">
        <f t="shared" si="148"/>
        <v>-6364046.1299999999</v>
      </c>
      <c r="R261" s="3">
        <f t="shared" si="149"/>
        <v>0</v>
      </c>
    </row>
    <row r="262" spans="1:18" ht="38.25" x14ac:dyDescent="0.25">
      <c r="A262" s="199" t="s">
        <v>91</v>
      </c>
      <c r="B262" s="60">
        <v>901</v>
      </c>
      <c r="C262" s="76" t="s">
        <v>16</v>
      </c>
      <c r="D262" s="4">
        <v>13</v>
      </c>
      <c r="E262" s="4" t="s">
        <v>112</v>
      </c>
      <c r="F262" s="4" t="s">
        <v>114</v>
      </c>
      <c r="G262" s="75"/>
      <c r="H262" s="108">
        <f t="shared" si="176"/>
        <v>6364046.1299999999</v>
      </c>
      <c r="I262" s="59">
        <f t="shared" si="176"/>
        <v>0</v>
      </c>
      <c r="J262" s="59">
        <f t="shared" si="176"/>
        <v>0</v>
      </c>
      <c r="K262" s="59">
        <f t="shared" si="176"/>
        <v>0</v>
      </c>
      <c r="L262" s="240">
        <f t="shared" si="176"/>
        <v>0</v>
      </c>
      <c r="M262" s="3">
        <f t="shared" si="146"/>
        <v>0</v>
      </c>
      <c r="N262" s="3" t="s">
        <v>683</v>
      </c>
      <c r="O262" s="3">
        <f t="shared" si="147"/>
        <v>0</v>
      </c>
      <c r="P262" s="3" t="s">
        <v>683</v>
      </c>
      <c r="Q262" s="3">
        <f t="shared" si="148"/>
        <v>-6364046.1299999999</v>
      </c>
      <c r="R262" s="3">
        <f t="shared" si="149"/>
        <v>0</v>
      </c>
    </row>
    <row r="263" spans="1:18" ht="51" x14ac:dyDescent="0.2">
      <c r="A263" s="203" t="s">
        <v>150</v>
      </c>
      <c r="B263" s="7">
        <v>901</v>
      </c>
      <c r="C263" s="94" t="s">
        <v>16</v>
      </c>
      <c r="D263" s="8">
        <v>13</v>
      </c>
      <c r="E263" s="8" t="s">
        <v>112</v>
      </c>
      <c r="F263" s="47" t="s">
        <v>151</v>
      </c>
      <c r="G263" s="75"/>
      <c r="H263" s="109">
        <v>6364046.1299999999</v>
      </c>
      <c r="I263" s="65"/>
      <c r="J263" s="86"/>
      <c r="K263" s="65"/>
      <c r="L263" s="235"/>
      <c r="M263" s="3">
        <f t="shared" si="146"/>
        <v>0</v>
      </c>
      <c r="N263" s="3" t="s">
        <v>683</v>
      </c>
      <c r="O263" s="3">
        <f t="shared" si="147"/>
        <v>0</v>
      </c>
      <c r="P263" s="3" t="s">
        <v>683</v>
      </c>
      <c r="Q263" s="3">
        <f t="shared" si="148"/>
        <v>-6364046.1299999999</v>
      </c>
      <c r="R263" s="3">
        <f t="shared" si="149"/>
        <v>0</v>
      </c>
    </row>
    <row r="264" spans="1:18" s="15" customFormat="1" x14ac:dyDescent="0.2">
      <c r="A264" s="195" t="s">
        <v>12</v>
      </c>
      <c r="B264" s="75" t="s">
        <v>96</v>
      </c>
      <c r="C264" s="75" t="s">
        <v>16</v>
      </c>
      <c r="D264" s="75" t="s">
        <v>20</v>
      </c>
      <c r="E264" s="75" t="s">
        <v>112</v>
      </c>
      <c r="F264" s="75">
        <v>800</v>
      </c>
      <c r="G264" s="75"/>
      <c r="H264" s="79">
        <f>H265+H267</f>
        <v>45516</v>
      </c>
      <c r="I264" s="65">
        <f>I265+I267</f>
        <v>982223.84000000008</v>
      </c>
      <c r="J264" s="86">
        <f t="shared" ref="J264:L264" si="177">J265+J267</f>
        <v>1032223.8400000001</v>
      </c>
      <c r="K264" s="65">
        <f t="shared" si="177"/>
        <v>1032223.8400000001</v>
      </c>
      <c r="L264" s="235">
        <f t="shared" si="177"/>
        <v>1032223.1000000001</v>
      </c>
      <c r="M264" s="3">
        <f t="shared" si="146"/>
        <v>50000</v>
      </c>
      <c r="N264" s="3">
        <f t="shared" si="153"/>
        <v>105.09048935322116</v>
      </c>
      <c r="O264" s="3">
        <f t="shared" si="147"/>
        <v>-0.73999999999068677</v>
      </c>
      <c r="P264" s="3">
        <f t="shared" si="154"/>
        <v>99.999928310123124</v>
      </c>
      <c r="Q264" s="3">
        <f t="shared" si="148"/>
        <v>986707.10000000009</v>
      </c>
      <c r="R264" s="3">
        <f t="shared" si="149"/>
        <v>2267.8247209772389</v>
      </c>
    </row>
    <row r="265" spans="1:18" s="15" customFormat="1" ht="38.25" x14ac:dyDescent="0.2">
      <c r="A265" s="201" t="s">
        <v>638</v>
      </c>
      <c r="B265" s="107" t="s">
        <v>96</v>
      </c>
      <c r="C265" s="107" t="s">
        <v>16</v>
      </c>
      <c r="D265" s="107" t="s">
        <v>20</v>
      </c>
      <c r="E265" s="107" t="s">
        <v>112</v>
      </c>
      <c r="F265" s="107">
        <v>810</v>
      </c>
      <c r="G265" s="107"/>
      <c r="H265" s="65">
        <f>H266</f>
        <v>0</v>
      </c>
      <c r="I265" s="65">
        <f>I266</f>
        <v>497316.84</v>
      </c>
      <c r="J265" s="86">
        <f t="shared" ref="J265:L265" si="178">J266</f>
        <v>497316.84</v>
      </c>
      <c r="K265" s="65">
        <f t="shared" si="178"/>
        <v>497316.84</v>
      </c>
      <c r="L265" s="235">
        <f t="shared" si="178"/>
        <v>497316.84</v>
      </c>
      <c r="M265" s="3">
        <f t="shared" si="146"/>
        <v>0</v>
      </c>
      <c r="N265" s="3">
        <f t="shared" si="153"/>
        <v>100</v>
      </c>
      <c r="O265" s="3">
        <f t="shared" si="147"/>
        <v>0</v>
      </c>
      <c r="P265" s="3">
        <f t="shared" si="154"/>
        <v>100</v>
      </c>
      <c r="Q265" s="3">
        <f t="shared" si="148"/>
        <v>497316.84</v>
      </c>
      <c r="R265" s="3" t="s">
        <v>683</v>
      </c>
    </row>
    <row r="266" spans="1:18" s="15" customFormat="1" ht="51" x14ac:dyDescent="0.2">
      <c r="A266" s="180" t="s">
        <v>655</v>
      </c>
      <c r="B266" s="66" t="s">
        <v>96</v>
      </c>
      <c r="C266" s="66" t="s">
        <v>16</v>
      </c>
      <c r="D266" s="66" t="s">
        <v>20</v>
      </c>
      <c r="E266" s="66" t="s">
        <v>112</v>
      </c>
      <c r="F266" s="66" t="s">
        <v>149</v>
      </c>
      <c r="G266" s="66"/>
      <c r="H266" s="85"/>
      <c r="I266" s="68">
        <v>497316.84</v>
      </c>
      <c r="J266" s="87">
        <v>497316.84</v>
      </c>
      <c r="K266" s="68">
        <v>497316.84</v>
      </c>
      <c r="L266" s="236">
        <v>497316.84</v>
      </c>
      <c r="M266" s="69">
        <f t="shared" si="146"/>
        <v>0</v>
      </c>
      <c r="N266" s="69">
        <f t="shared" si="153"/>
        <v>100</v>
      </c>
      <c r="O266" s="69">
        <f t="shared" si="147"/>
        <v>0</v>
      </c>
      <c r="P266" s="69">
        <f t="shared" si="154"/>
        <v>100</v>
      </c>
      <c r="Q266" s="69">
        <f t="shared" si="148"/>
        <v>497316.84</v>
      </c>
      <c r="R266" s="3" t="s">
        <v>683</v>
      </c>
    </row>
    <row r="267" spans="1:18" s="15" customFormat="1" x14ac:dyDescent="0.2">
      <c r="A267" s="185" t="s">
        <v>13</v>
      </c>
      <c r="B267" s="64" t="s">
        <v>96</v>
      </c>
      <c r="C267" s="64" t="s">
        <v>16</v>
      </c>
      <c r="D267" s="64" t="s">
        <v>20</v>
      </c>
      <c r="E267" s="64" t="s">
        <v>112</v>
      </c>
      <c r="F267" s="64">
        <v>850</v>
      </c>
      <c r="G267" s="64"/>
      <c r="H267" s="65">
        <f>H268+H269</f>
        <v>45516</v>
      </c>
      <c r="I267" s="65">
        <v>484907</v>
      </c>
      <c r="J267" s="86">
        <f t="shared" ref="J267:L267" si="179">J268+J269</f>
        <v>534907</v>
      </c>
      <c r="K267" s="65">
        <f t="shared" si="179"/>
        <v>534907</v>
      </c>
      <c r="L267" s="235">
        <f t="shared" si="179"/>
        <v>534906.26</v>
      </c>
      <c r="M267" s="3">
        <f t="shared" si="146"/>
        <v>50000</v>
      </c>
      <c r="N267" s="3">
        <f t="shared" si="153"/>
        <v>110.31125556034456</v>
      </c>
      <c r="O267" s="3">
        <f t="shared" si="147"/>
        <v>-0.73999999999068677</v>
      </c>
      <c r="P267" s="3">
        <f t="shared" si="154"/>
        <v>99.999861658194789</v>
      </c>
      <c r="Q267" s="3">
        <f t="shared" si="148"/>
        <v>489390.26</v>
      </c>
      <c r="R267" s="3">
        <f t="shared" si="149"/>
        <v>1175.2048949819844</v>
      </c>
    </row>
    <row r="268" spans="1:18" s="15" customFormat="1" x14ac:dyDescent="0.2">
      <c r="A268" s="180" t="s">
        <v>338</v>
      </c>
      <c r="B268" s="66" t="s">
        <v>96</v>
      </c>
      <c r="C268" s="66" t="s">
        <v>16</v>
      </c>
      <c r="D268" s="66" t="s">
        <v>20</v>
      </c>
      <c r="E268" s="66" t="s">
        <v>112</v>
      </c>
      <c r="F268" s="66" t="s">
        <v>31</v>
      </c>
      <c r="G268" s="66"/>
      <c r="H268" s="85"/>
      <c r="I268" s="68"/>
      <c r="J268" s="87">
        <v>78500</v>
      </c>
      <c r="K268" s="68">
        <v>78500</v>
      </c>
      <c r="L268" s="236">
        <v>78499.259999999995</v>
      </c>
      <c r="M268" s="69">
        <f t="shared" si="146"/>
        <v>78500</v>
      </c>
      <c r="N268" s="69" t="s">
        <v>683</v>
      </c>
      <c r="O268" s="69">
        <f t="shared" si="147"/>
        <v>-0.74000000000523869</v>
      </c>
      <c r="P268" s="69">
        <f t="shared" si="154"/>
        <v>99.999057324840763</v>
      </c>
      <c r="Q268" s="69">
        <f t="shared" si="148"/>
        <v>78499.259999999995</v>
      </c>
      <c r="R268" s="69" t="e">
        <f t="shared" si="149"/>
        <v>#DIV/0!</v>
      </c>
    </row>
    <row r="269" spans="1:18" s="15" customFormat="1" x14ac:dyDescent="0.2">
      <c r="A269" s="180" t="s">
        <v>339</v>
      </c>
      <c r="B269" s="66" t="s">
        <v>96</v>
      </c>
      <c r="C269" s="66" t="s">
        <v>16</v>
      </c>
      <c r="D269" s="66" t="s">
        <v>20</v>
      </c>
      <c r="E269" s="66" t="s">
        <v>112</v>
      </c>
      <c r="F269" s="66" t="s">
        <v>43</v>
      </c>
      <c r="G269" s="66"/>
      <c r="H269" s="85">
        <v>45516</v>
      </c>
      <c r="I269" s="68"/>
      <c r="J269" s="87">
        <v>456407</v>
      </c>
      <c r="K269" s="68">
        <v>456407</v>
      </c>
      <c r="L269" s="236">
        <v>456407</v>
      </c>
      <c r="M269" s="69">
        <f t="shared" si="146"/>
        <v>456407</v>
      </c>
      <c r="N269" s="69" t="s">
        <v>683</v>
      </c>
      <c r="O269" s="69">
        <f t="shared" si="147"/>
        <v>0</v>
      </c>
      <c r="P269" s="69">
        <f t="shared" si="154"/>
        <v>100</v>
      </c>
      <c r="Q269" s="69">
        <f t="shared" si="148"/>
        <v>410891</v>
      </c>
      <c r="R269" s="69">
        <f t="shared" si="149"/>
        <v>1002.7396959311012</v>
      </c>
    </row>
    <row r="270" spans="1:18" s="19" customFormat="1" ht="25.5" x14ac:dyDescent="0.2">
      <c r="A270" s="177" t="s">
        <v>387</v>
      </c>
      <c r="B270" s="61" t="s">
        <v>96</v>
      </c>
      <c r="C270" s="61" t="s">
        <v>16</v>
      </c>
      <c r="D270" s="61" t="s">
        <v>20</v>
      </c>
      <c r="E270" s="61" t="s">
        <v>209</v>
      </c>
      <c r="F270" s="61" t="s">
        <v>19</v>
      </c>
      <c r="G270" s="61"/>
      <c r="H270" s="62">
        <f t="shared" ref="H270:I272" si="180">H271</f>
        <v>0</v>
      </c>
      <c r="I270" s="62">
        <f t="shared" si="180"/>
        <v>23000</v>
      </c>
      <c r="J270" s="88">
        <f t="shared" ref="J270:J272" si="181">J271</f>
        <v>23000</v>
      </c>
      <c r="K270" s="62">
        <f t="shared" ref="K270:L272" si="182">K271</f>
        <v>23000</v>
      </c>
      <c r="L270" s="234">
        <f t="shared" si="182"/>
        <v>0</v>
      </c>
      <c r="M270" s="63">
        <f t="shared" si="146"/>
        <v>0</v>
      </c>
      <c r="N270" s="63">
        <f t="shared" si="153"/>
        <v>100</v>
      </c>
      <c r="O270" s="63">
        <f t="shared" si="147"/>
        <v>-23000</v>
      </c>
      <c r="P270" s="63">
        <f t="shared" si="154"/>
        <v>0</v>
      </c>
      <c r="Q270" s="63">
        <f t="shared" si="148"/>
        <v>0</v>
      </c>
      <c r="R270" s="3" t="s">
        <v>683</v>
      </c>
    </row>
    <row r="271" spans="1:18" s="15" customFormat="1" ht="25.5" x14ac:dyDescent="0.2">
      <c r="A271" s="184" t="s">
        <v>47</v>
      </c>
      <c r="B271" s="64" t="s">
        <v>96</v>
      </c>
      <c r="C271" s="64" t="s">
        <v>16</v>
      </c>
      <c r="D271" s="64" t="s">
        <v>20</v>
      </c>
      <c r="E271" s="64" t="s">
        <v>209</v>
      </c>
      <c r="F271" s="64">
        <v>200</v>
      </c>
      <c r="G271" s="64"/>
      <c r="H271" s="65">
        <f t="shared" si="180"/>
        <v>0</v>
      </c>
      <c r="I271" s="65">
        <f t="shared" si="180"/>
        <v>23000</v>
      </c>
      <c r="J271" s="86">
        <f t="shared" si="181"/>
        <v>23000</v>
      </c>
      <c r="K271" s="65">
        <f t="shared" si="182"/>
        <v>23000</v>
      </c>
      <c r="L271" s="235">
        <f t="shared" si="182"/>
        <v>0</v>
      </c>
      <c r="M271" s="3">
        <f t="shared" ref="M271:M334" si="183">J271-I271</f>
        <v>0</v>
      </c>
      <c r="N271" s="3">
        <f t="shared" ref="N271:N334" si="184">J271/I271*100</f>
        <v>100</v>
      </c>
      <c r="O271" s="3">
        <f t="shared" ref="O271:O334" si="185">L271-K271</f>
        <v>-23000</v>
      </c>
      <c r="P271" s="3">
        <f t="shared" ref="P271:P334" si="186">L271/K271*100</f>
        <v>0</v>
      </c>
      <c r="Q271" s="3">
        <f t="shared" ref="Q271:Q334" si="187">L271-H271</f>
        <v>0</v>
      </c>
      <c r="R271" s="3" t="s">
        <v>683</v>
      </c>
    </row>
    <row r="272" spans="1:18" s="15" customFormat="1" ht="25.5" x14ac:dyDescent="0.2">
      <c r="A272" s="185" t="s">
        <v>11</v>
      </c>
      <c r="B272" s="64" t="s">
        <v>96</v>
      </c>
      <c r="C272" s="64" t="s">
        <v>16</v>
      </c>
      <c r="D272" s="64" t="s">
        <v>20</v>
      </c>
      <c r="E272" s="64" t="s">
        <v>209</v>
      </c>
      <c r="F272" s="64">
        <v>240</v>
      </c>
      <c r="G272" s="64"/>
      <c r="H272" s="65">
        <f t="shared" si="180"/>
        <v>0</v>
      </c>
      <c r="I272" s="65">
        <v>23000</v>
      </c>
      <c r="J272" s="86">
        <f t="shared" si="181"/>
        <v>23000</v>
      </c>
      <c r="K272" s="65">
        <f t="shared" si="182"/>
        <v>23000</v>
      </c>
      <c r="L272" s="235">
        <f t="shared" si="182"/>
        <v>0</v>
      </c>
      <c r="M272" s="3">
        <f t="shared" si="183"/>
        <v>0</v>
      </c>
      <c r="N272" s="3">
        <f t="shared" si="184"/>
        <v>100</v>
      </c>
      <c r="O272" s="3">
        <f t="shared" si="185"/>
        <v>-23000</v>
      </c>
      <c r="P272" s="3">
        <f t="shared" si="186"/>
        <v>0</v>
      </c>
      <c r="Q272" s="3">
        <f t="shared" si="187"/>
        <v>0</v>
      </c>
      <c r="R272" s="3" t="s">
        <v>683</v>
      </c>
    </row>
    <row r="273" spans="1:18" s="15" customFormat="1" x14ac:dyDescent="0.2">
      <c r="A273" s="191" t="s">
        <v>331</v>
      </c>
      <c r="B273" s="70" t="s">
        <v>96</v>
      </c>
      <c r="C273" s="70" t="s">
        <v>16</v>
      </c>
      <c r="D273" s="70" t="s">
        <v>20</v>
      </c>
      <c r="E273" s="70" t="s">
        <v>209</v>
      </c>
      <c r="F273" s="70" t="s">
        <v>25</v>
      </c>
      <c r="G273" s="66"/>
      <c r="H273" s="85"/>
      <c r="I273" s="68"/>
      <c r="J273" s="87">
        <v>23000</v>
      </c>
      <c r="K273" s="68">
        <v>23000</v>
      </c>
      <c r="L273" s="236">
        <v>0</v>
      </c>
      <c r="M273" s="69">
        <f t="shared" si="183"/>
        <v>23000</v>
      </c>
      <c r="N273" s="69" t="s">
        <v>683</v>
      </c>
      <c r="O273" s="69">
        <f t="shared" si="185"/>
        <v>-23000</v>
      </c>
      <c r="P273" s="69">
        <f t="shared" si="186"/>
        <v>0</v>
      </c>
      <c r="Q273" s="69">
        <f t="shared" si="187"/>
        <v>0</v>
      </c>
      <c r="R273" s="3" t="s">
        <v>683</v>
      </c>
    </row>
    <row r="274" spans="1:18" s="16" customFormat="1" ht="63.75" x14ac:dyDescent="0.25">
      <c r="A274" s="188" t="s">
        <v>677</v>
      </c>
      <c r="B274" s="40">
        <v>901</v>
      </c>
      <c r="C274" s="72" t="s">
        <v>16</v>
      </c>
      <c r="D274" s="41">
        <v>13</v>
      </c>
      <c r="E274" s="41" t="s">
        <v>196</v>
      </c>
      <c r="F274" s="74" t="s">
        <v>19</v>
      </c>
      <c r="G274" s="98"/>
      <c r="H274" s="42">
        <f>H275+H277</f>
        <v>3966400</v>
      </c>
      <c r="I274" s="42">
        <f t="shared" ref="I274:L274" si="188">I275+I277</f>
        <v>0</v>
      </c>
      <c r="J274" s="42">
        <f t="shared" si="188"/>
        <v>0</v>
      </c>
      <c r="K274" s="42">
        <f t="shared" si="188"/>
        <v>0</v>
      </c>
      <c r="L274" s="239">
        <f t="shared" si="188"/>
        <v>0</v>
      </c>
      <c r="M274" s="63">
        <f t="shared" si="183"/>
        <v>0</v>
      </c>
      <c r="N274" s="3" t="s">
        <v>683</v>
      </c>
      <c r="O274" s="63">
        <f t="shared" si="185"/>
        <v>0</v>
      </c>
      <c r="P274" s="3" t="s">
        <v>683</v>
      </c>
      <c r="Q274" s="63">
        <f t="shared" si="187"/>
        <v>-3966400</v>
      </c>
      <c r="R274" s="63">
        <f t="shared" ref="R274:R334" si="189">L274/H274*100</f>
        <v>0</v>
      </c>
    </row>
    <row r="275" spans="1:18" ht="25.5" x14ac:dyDescent="0.25">
      <c r="A275" s="199" t="s">
        <v>47</v>
      </c>
      <c r="B275" s="60">
        <v>901</v>
      </c>
      <c r="C275" s="76" t="s">
        <v>16</v>
      </c>
      <c r="D275" s="4">
        <v>13</v>
      </c>
      <c r="E275" s="8" t="s">
        <v>196</v>
      </c>
      <c r="F275" s="46" t="s">
        <v>24</v>
      </c>
      <c r="G275" s="99"/>
      <c r="H275" s="59">
        <f>H276</f>
        <v>1466400</v>
      </c>
      <c r="I275" s="59">
        <f t="shared" ref="I275:L275" si="190">I276</f>
        <v>0</v>
      </c>
      <c r="J275" s="59">
        <f t="shared" si="190"/>
        <v>0</v>
      </c>
      <c r="K275" s="59">
        <f t="shared" si="190"/>
        <v>0</v>
      </c>
      <c r="L275" s="240">
        <f t="shared" si="190"/>
        <v>0</v>
      </c>
      <c r="M275" s="3">
        <f t="shared" si="183"/>
        <v>0</v>
      </c>
      <c r="N275" s="3" t="s">
        <v>683</v>
      </c>
      <c r="O275" s="3">
        <f t="shared" si="185"/>
        <v>0</v>
      </c>
      <c r="P275" s="3" t="s">
        <v>683</v>
      </c>
      <c r="Q275" s="3">
        <f t="shared" si="187"/>
        <v>-1466400</v>
      </c>
      <c r="R275" s="3">
        <f t="shared" si="189"/>
        <v>0</v>
      </c>
    </row>
    <row r="276" spans="1:18" s="15" customFormat="1" ht="13.5" x14ac:dyDescent="0.25">
      <c r="A276" s="192" t="s">
        <v>45</v>
      </c>
      <c r="B276" s="7">
        <v>901</v>
      </c>
      <c r="C276" s="94" t="s">
        <v>16</v>
      </c>
      <c r="D276" s="8">
        <v>13</v>
      </c>
      <c r="E276" s="8" t="s">
        <v>196</v>
      </c>
      <c r="F276" s="47" t="s">
        <v>25</v>
      </c>
      <c r="G276" s="100"/>
      <c r="H276" s="43">
        <v>1466400</v>
      </c>
      <c r="I276" s="68"/>
      <c r="J276" s="87"/>
      <c r="K276" s="68"/>
      <c r="L276" s="236"/>
      <c r="M276" s="69">
        <f t="shared" si="183"/>
        <v>0</v>
      </c>
      <c r="N276" s="3" t="s">
        <v>683</v>
      </c>
      <c r="O276" s="69">
        <f t="shared" si="185"/>
        <v>0</v>
      </c>
      <c r="P276" s="3" t="s">
        <v>683</v>
      </c>
      <c r="Q276" s="69">
        <f t="shared" si="187"/>
        <v>-1466400</v>
      </c>
      <c r="R276" s="69">
        <f t="shared" si="189"/>
        <v>0</v>
      </c>
    </row>
    <row r="277" spans="1:18" ht="25.5" x14ac:dyDescent="0.25">
      <c r="A277" s="199" t="s">
        <v>62</v>
      </c>
      <c r="B277" s="60">
        <v>901</v>
      </c>
      <c r="C277" s="76" t="s">
        <v>16</v>
      </c>
      <c r="D277" s="4">
        <v>13</v>
      </c>
      <c r="E277" s="8" t="s">
        <v>196</v>
      </c>
      <c r="F277" s="46" t="s">
        <v>113</v>
      </c>
      <c r="G277" s="99"/>
      <c r="H277" s="59">
        <f>H278</f>
        <v>2500000</v>
      </c>
      <c r="I277" s="59">
        <f t="shared" ref="I277:L277" si="191">I278</f>
        <v>0</v>
      </c>
      <c r="J277" s="59">
        <f t="shared" si="191"/>
        <v>0</v>
      </c>
      <c r="K277" s="59">
        <f t="shared" si="191"/>
        <v>0</v>
      </c>
      <c r="L277" s="240">
        <f t="shared" si="191"/>
        <v>0</v>
      </c>
      <c r="M277" s="3">
        <f t="shared" si="183"/>
        <v>0</v>
      </c>
      <c r="N277" s="3" t="s">
        <v>683</v>
      </c>
      <c r="O277" s="3">
        <f t="shared" si="185"/>
        <v>0</v>
      </c>
      <c r="P277" s="3" t="s">
        <v>683</v>
      </c>
      <c r="Q277" s="3">
        <f t="shared" si="187"/>
        <v>-2500000</v>
      </c>
      <c r="R277" s="3">
        <f t="shared" si="189"/>
        <v>0</v>
      </c>
    </row>
    <row r="278" spans="1:18" s="15" customFormat="1" ht="38.25" x14ac:dyDescent="0.25">
      <c r="A278" s="192" t="s">
        <v>682</v>
      </c>
      <c r="B278" s="7">
        <v>901</v>
      </c>
      <c r="C278" s="94" t="s">
        <v>16</v>
      </c>
      <c r="D278" s="8">
        <v>13</v>
      </c>
      <c r="E278" s="8" t="s">
        <v>196</v>
      </c>
      <c r="F278" s="47" t="s">
        <v>197</v>
      </c>
      <c r="G278" s="100"/>
      <c r="H278" s="43">
        <v>2500000</v>
      </c>
      <c r="I278" s="68"/>
      <c r="J278" s="87"/>
      <c r="K278" s="68"/>
      <c r="L278" s="236"/>
      <c r="M278" s="3">
        <f t="shared" si="183"/>
        <v>0</v>
      </c>
      <c r="N278" s="3" t="s">
        <v>683</v>
      </c>
      <c r="O278" s="3">
        <f t="shared" si="185"/>
        <v>0</v>
      </c>
      <c r="P278" s="3" t="s">
        <v>683</v>
      </c>
      <c r="Q278" s="3">
        <f t="shared" si="187"/>
        <v>-2500000</v>
      </c>
      <c r="R278" s="3">
        <f t="shared" si="189"/>
        <v>0</v>
      </c>
    </row>
    <row r="279" spans="1:18" s="16" customFormat="1" ht="51" x14ac:dyDescent="0.2">
      <c r="A279" s="190" t="s">
        <v>388</v>
      </c>
      <c r="B279" s="84" t="s">
        <v>96</v>
      </c>
      <c r="C279" s="84" t="s">
        <v>16</v>
      </c>
      <c r="D279" s="84" t="s">
        <v>20</v>
      </c>
      <c r="E279" s="84" t="s">
        <v>210</v>
      </c>
      <c r="F279" s="84" t="s">
        <v>19</v>
      </c>
      <c r="G279" s="61"/>
      <c r="H279" s="62">
        <f t="shared" ref="H279:I281" si="192">H280</f>
        <v>0</v>
      </c>
      <c r="I279" s="62">
        <f t="shared" si="192"/>
        <v>23000</v>
      </c>
      <c r="J279" s="88">
        <f t="shared" ref="J279:J281" si="193">J280</f>
        <v>23000</v>
      </c>
      <c r="K279" s="62">
        <f t="shared" ref="K279:L281" si="194">K280</f>
        <v>23000</v>
      </c>
      <c r="L279" s="234">
        <f t="shared" si="194"/>
        <v>0</v>
      </c>
      <c r="M279" s="63">
        <f t="shared" si="183"/>
        <v>0</v>
      </c>
      <c r="N279" s="63">
        <f t="shared" si="184"/>
        <v>100</v>
      </c>
      <c r="O279" s="63">
        <f t="shared" si="185"/>
        <v>-23000</v>
      </c>
      <c r="P279" s="63">
        <f t="shared" si="186"/>
        <v>0</v>
      </c>
      <c r="Q279" s="63">
        <f t="shared" si="187"/>
        <v>0</v>
      </c>
      <c r="R279" s="3" t="s">
        <v>683</v>
      </c>
    </row>
    <row r="280" spans="1:18" ht="25.5" x14ac:dyDescent="0.2">
      <c r="A280" s="184" t="s">
        <v>47</v>
      </c>
      <c r="B280" s="64" t="s">
        <v>96</v>
      </c>
      <c r="C280" s="64" t="s">
        <v>16</v>
      </c>
      <c r="D280" s="64" t="s">
        <v>20</v>
      </c>
      <c r="E280" s="64" t="s">
        <v>210</v>
      </c>
      <c r="F280" s="64">
        <v>200</v>
      </c>
      <c r="G280" s="64"/>
      <c r="H280" s="65">
        <f t="shared" si="192"/>
        <v>0</v>
      </c>
      <c r="I280" s="65">
        <f t="shared" si="192"/>
        <v>23000</v>
      </c>
      <c r="J280" s="86">
        <f t="shared" si="193"/>
        <v>23000</v>
      </c>
      <c r="K280" s="65">
        <f t="shared" si="194"/>
        <v>23000</v>
      </c>
      <c r="L280" s="235">
        <f t="shared" si="194"/>
        <v>0</v>
      </c>
      <c r="M280" s="3">
        <f t="shared" si="183"/>
        <v>0</v>
      </c>
      <c r="N280" s="3">
        <f t="shared" si="184"/>
        <v>100</v>
      </c>
      <c r="O280" s="3">
        <f t="shared" si="185"/>
        <v>-23000</v>
      </c>
      <c r="P280" s="3">
        <f t="shared" si="186"/>
        <v>0</v>
      </c>
      <c r="Q280" s="3">
        <f t="shared" si="187"/>
        <v>0</v>
      </c>
      <c r="R280" s="3" t="s">
        <v>683</v>
      </c>
    </row>
    <row r="281" spans="1:18" s="15" customFormat="1" ht="25.5" x14ac:dyDescent="0.2">
      <c r="A281" s="185" t="s">
        <v>11</v>
      </c>
      <c r="B281" s="64" t="s">
        <v>96</v>
      </c>
      <c r="C281" s="64" t="s">
        <v>16</v>
      </c>
      <c r="D281" s="64" t="s">
        <v>20</v>
      </c>
      <c r="E281" s="64" t="s">
        <v>210</v>
      </c>
      <c r="F281" s="64">
        <v>240</v>
      </c>
      <c r="G281" s="64"/>
      <c r="H281" s="65">
        <f t="shared" si="192"/>
        <v>0</v>
      </c>
      <c r="I281" s="65">
        <v>23000</v>
      </c>
      <c r="J281" s="86">
        <f t="shared" si="193"/>
        <v>23000</v>
      </c>
      <c r="K281" s="65">
        <f t="shared" si="194"/>
        <v>23000</v>
      </c>
      <c r="L281" s="235">
        <f t="shared" si="194"/>
        <v>0</v>
      </c>
      <c r="M281" s="3">
        <f t="shared" si="183"/>
        <v>0</v>
      </c>
      <c r="N281" s="3">
        <f t="shared" si="184"/>
        <v>100</v>
      </c>
      <c r="O281" s="3">
        <f t="shared" si="185"/>
        <v>-23000</v>
      </c>
      <c r="P281" s="3">
        <f t="shared" si="186"/>
        <v>0</v>
      </c>
      <c r="Q281" s="3">
        <f t="shared" si="187"/>
        <v>0</v>
      </c>
      <c r="R281" s="3" t="s">
        <v>683</v>
      </c>
    </row>
    <row r="282" spans="1:18" s="15" customFormat="1" x14ac:dyDescent="0.2">
      <c r="A282" s="180" t="s">
        <v>331</v>
      </c>
      <c r="B282" s="66" t="s">
        <v>96</v>
      </c>
      <c r="C282" s="66" t="s">
        <v>16</v>
      </c>
      <c r="D282" s="66" t="s">
        <v>20</v>
      </c>
      <c r="E282" s="66" t="s">
        <v>210</v>
      </c>
      <c r="F282" s="66" t="s">
        <v>25</v>
      </c>
      <c r="G282" s="66"/>
      <c r="H282" s="85"/>
      <c r="I282" s="68"/>
      <c r="J282" s="87">
        <v>23000</v>
      </c>
      <c r="K282" s="68">
        <v>23000</v>
      </c>
      <c r="L282" s="236">
        <v>0</v>
      </c>
      <c r="M282" s="69">
        <f t="shared" si="183"/>
        <v>23000</v>
      </c>
      <c r="N282" s="69" t="s">
        <v>683</v>
      </c>
      <c r="O282" s="69">
        <f t="shared" si="185"/>
        <v>-23000</v>
      </c>
      <c r="P282" s="69">
        <f t="shared" si="186"/>
        <v>0</v>
      </c>
      <c r="Q282" s="69">
        <f t="shared" si="187"/>
        <v>0</v>
      </c>
      <c r="R282" s="3" t="s">
        <v>683</v>
      </c>
    </row>
    <row r="283" spans="1:18" s="19" customFormat="1" ht="25.5" x14ac:dyDescent="0.2">
      <c r="A283" s="177" t="s">
        <v>389</v>
      </c>
      <c r="B283" s="61" t="s">
        <v>96</v>
      </c>
      <c r="C283" s="61" t="s">
        <v>21</v>
      </c>
      <c r="D283" s="61" t="s">
        <v>17</v>
      </c>
      <c r="E283" s="61" t="s">
        <v>18</v>
      </c>
      <c r="F283" s="61" t="s">
        <v>19</v>
      </c>
      <c r="G283" s="61"/>
      <c r="H283" s="62">
        <f>H284+H316+H328</f>
        <v>3529988.2</v>
      </c>
      <c r="I283" s="62">
        <f>I284+I316+I328</f>
        <v>10901179</v>
      </c>
      <c r="J283" s="88">
        <f>J284+J316+J328</f>
        <v>11369239</v>
      </c>
      <c r="K283" s="62">
        <f>K284+K316+K328</f>
        <v>11369239</v>
      </c>
      <c r="L283" s="234">
        <f>L284+L316+L328</f>
        <v>11309109.890000001</v>
      </c>
      <c r="M283" s="63">
        <f t="shared" si="183"/>
        <v>468060</v>
      </c>
      <c r="N283" s="63">
        <f t="shared" si="184"/>
        <v>104.29366401560785</v>
      </c>
      <c r="O283" s="63">
        <f t="shared" si="185"/>
        <v>-60129.109999999404</v>
      </c>
      <c r="P283" s="63">
        <f t="shared" si="186"/>
        <v>99.471124584503855</v>
      </c>
      <c r="Q283" s="63">
        <f t="shared" si="187"/>
        <v>7779121.6900000004</v>
      </c>
      <c r="R283" s="63">
        <f t="shared" si="189"/>
        <v>320.37245591925773</v>
      </c>
    </row>
    <row r="284" spans="1:18" s="16" customFormat="1" x14ac:dyDescent="0.2">
      <c r="A284" s="177" t="s">
        <v>390</v>
      </c>
      <c r="B284" s="61" t="s">
        <v>96</v>
      </c>
      <c r="C284" s="61" t="s">
        <v>21</v>
      </c>
      <c r="D284" s="61" t="s">
        <v>98</v>
      </c>
      <c r="E284" s="61" t="s">
        <v>18</v>
      </c>
      <c r="F284" s="61" t="s">
        <v>19</v>
      </c>
      <c r="G284" s="61"/>
      <c r="H284" s="62">
        <f>H285+H290+H295+H308+H314</f>
        <v>3030420</v>
      </c>
      <c r="I284" s="62">
        <f t="shared" ref="I284:L284" si="195">I285+I290+I295+I308</f>
        <v>2641120</v>
      </c>
      <c r="J284" s="62">
        <f t="shared" si="195"/>
        <v>2709180</v>
      </c>
      <c r="K284" s="62">
        <f t="shared" si="195"/>
        <v>2709180</v>
      </c>
      <c r="L284" s="234">
        <f t="shared" si="195"/>
        <v>2694244.8899999997</v>
      </c>
      <c r="M284" s="63">
        <f t="shared" si="183"/>
        <v>68060</v>
      </c>
      <c r="N284" s="63">
        <f t="shared" si="184"/>
        <v>102.57693705700612</v>
      </c>
      <c r="O284" s="63">
        <f t="shared" si="185"/>
        <v>-14935.110000000335</v>
      </c>
      <c r="P284" s="63">
        <f t="shared" si="186"/>
        <v>99.448722122561065</v>
      </c>
      <c r="Q284" s="63">
        <f t="shared" si="187"/>
        <v>-336175.11000000034</v>
      </c>
      <c r="R284" s="63">
        <f t="shared" si="189"/>
        <v>88.906649573326462</v>
      </c>
    </row>
    <row r="285" spans="1:18" s="16" customFormat="1" ht="63.75" x14ac:dyDescent="0.2">
      <c r="A285" s="177" t="s">
        <v>391</v>
      </c>
      <c r="B285" s="61" t="s">
        <v>96</v>
      </c>
      <c r="C285" s="61" t="s">
        <v>21</v>
      </c>
      <c r="D285" s="61" t="s">
        <v>98</v>
      </c>
      <c r="E285" s="61" t="s">
        <v>65</v>
      </c>
      <c r="F285" s="61" t="s">
        <v>19</v>
      </c>
      <c r="G285" s="61"/>
      <c r="H285" s="62">
        <f>H286</f>
        <v>80130</v>
      </c>
      <c r="I285" s="62">
        <f>I286</f>
        <v>79220</v>
      </c>
      <c r="J285" s="88">
        <f t="shared" ref="J285:J286" si="196">J286</f>
        <v>79220</v>
      </c>
      <c r="K285" s="62">
        <f t="shared" ref="K285:L286" si="197">K286</f>
        <v>79220</v>
      </c>
      <c r="L285" s="234">
        <f t="shared" si="197"/>
        <v>73693.13</v>
      </c>
      <c r="M285" s="63">
        <f t="shared" si="183"/>
        <v>0</v>
      </c>
      <c r="N285" s="63">
        <f t="shared" si="184"/>
        <v>100</v>
      </c>
      <c r="O285" s="63">
        <f t="shared" si="185"/>
        <v>-5526.8699999999953</v>
      </c>
      <c r="P285" s="63">
        <f t="shared" si="186"/>
        <v>93.023390557939919</v>
      </c>
      <c r="Q285" s="63">
        <f t="shared" si="187"/>
        <v>-6436.8699999999953</v>
      </c>
      <c r="R285" s="63">
        <f t="shared" si="189"/>
        <v>91.966966179957581</v>
      </c>
    </row>
    <row r="286" spans="1:18" ht="51" x14ac:dyDescent="0.2">
      <c r="A286" s="183" t="s">
        <v>9</v>
      </c>
      <c r="B286" s="64" t="s">
        <v>96</v>
      </c>
      <c r="C286" s="64" t="s">
        <v>21</v>
      </c>
      <c r="D286" s="64" t="s">
        <v>98</v>
      </c>
      <c r="E286" s="64" t="s">
        <v>65</v>
      </c>
      <c r="F286" s="64">
        <v>100</v>
      </c>
      <c r="G286" s="64"/>
      <c r="H286" s="65">
        <f>H287</f>
        <v>80130</v>
      </c>
      <c r="I286" s="65">
        <f>I287</f>
        <v>79220</v>
      </c>
      <c r="J286" s="86">
        <f t="shared" si="196"/>
        <v>79220</v>
      </c>
      <c r="K286" s="65">
        <f t="shared" si="197"/>
        <v>79220</v>
      </c>
      <c r="L286" s="235">
        <f t="shared" si="197"/>
        <v>73693.13</v>
      </c>
      <c r="M286" s="3">
        <f t="shared" si="183"/>
        <v>0</v>
      </c>
      <c r="N286" s="3">
        <f t="shared" si="184"/>
        <v>100</v>
      </c>
      <c r="O286" s="3">
        <f t="shared" si="185"/>
        <v>-5526.8699999999953</v>
      </c>
      <c r="P286" s="3">
        <f t="shared" si="186"/>
        <v>93.023390557939919</v>
      </c>
      <c r="Q286" s="3">
        <f t="shared" si="187"/>
        <v>-6436.8699999999953</v>
      </c>
      <c r="R286" s="3">
        <f t="shared" si="189"/>
        <v>91.966966179957581</v>
      </c>
    </row>
    <row r="287" spans="1:18" ht="25.5" x14ac:dyDescent="0.2">
      <c r="A287" s="184" t="s">
        <v>10</v>
      </c>
      <c r="B287" s="64" t="s">
        <v>96</v>
      </c>
      <c r="C287" s="64" t="s">
        <v>21</v>
      </c>
      <c r="D287" s="64" t="s">
        <v>98</v>
      </c>
      <c r="E287" s="64" t="s">
        <v>65</v>
      </c>
      <c r="F287" s="64">
        <v>120</v>
      </c>
      <c r="G287" s="64"/>
      <c r="H287" s="65">
        <f>H288+H289</f>
        <v>80130</v>
      </c>
      <c r="I287" s="65">
        <v>79220</v>
      </c>
      <c r="J287" s="86">
        <f t="shared" ref="J287:L287" si="198">J288+J289</f>
        <v>79220</v>
      </c>
      <c r="K287" s="65">
        <f t="shared" si="198"/>
        <v>79220</v>
      </c>
      <c r="L287" s="235">
        <f t="shared" si="198"/>
        <v>73693.13</v>
      </c>
      <c r="M287" s="3">
        <f t="shared" si="183"/>
        <v>0</v>
      </c>
      <c r="N287" s="3">
        <f t="shared" si="184"/>
        <v>100</v>
      </c>
      <c r="O287" s="3">
        <f t="shared" si="185"/>
        <v>-5526.8699999999953</v>
      </c>
      <c r="P287" s="3">
        <f t="shared" si="186"/>
        <v>93.023390557939919</v>
      </c>
      <c r="Q287" s="3">
        <f t="shared" si="187"/>
        <v>-6436.8699999999953</v>
      </c>
      <c r="R287" s="3">
        <f t="shared" si="189"/>
        <v>91.966966179957581</v>
      </c>
    </row>
    <row r="288" spans="1:18" s="15" customFormat="1" ht="25.5" x14ac:dyDescent="0.2">
      <c r="A288" s="180" t="s">
        <v>327</v>
      </c>
      <c r="B288" s="66" t="s">
        <v>96</v>
      </c>
      <c r="C288" s="66" t="s">
        <v>21</v>
      </c>
      <c r="D288" s="66" t="s">
        <v>98</v>
      </c>
      <c r="E288" s="66" t="s">
        <v>65</v>
      </c>
      <c r="F288" s="66" t="s">
        <v>28</v>
      </c>
      <c r="G288" s="66" t="s">
        <v>392</v>
      </c>
      <c r="H288" s="85">
        <v>61549</v>
      </c>
      <c r="I288" s="68">
        <v>60845</v>
      </c>
      <c r="J288" s="87">
        <v>60845</v>
      </c>
      <c r="K288" s="68">
        <v>60845</v>
      </c>
      <c r="L288" s="236">
        <v>56627.13</v>
      </c>
      <c r="M288" s="69">
        <f t="shared" si="183"/>
        <v>0</v>
      </c>
      <c r="N288" s="69">
        <f t="shared" si="184"/>
        <v>100</v>
      </c>
      <c r="O288" s="69">
        <f t="shared" si="185"/>
        <v>-4217.8700000000026</v>
      </c>
      <c r="P288" s="69">
        <f t="shared" si="186"/>
        <v>93.067844522968187</v>
      </c>
      <c r="Q288" s="69">
        <f t="shared" si="187"/>
        <v>-4921.8700000000026</v>
      </c>
      <c r="R288" s="69">
        <f t="shared" si="189"/>
        <v>92.003330679621115</v>
      </c>
    </row>
    <row r="289" spans="1:18" s="15" customFormat="1" ht="38.25" x14ac:dyDescent="0.2">
      <c r="A289" s="180" t="s">
        <v>643</v>
      </c>
      <c r="B289" s="66" t="s">
        <v>96</v>
      </c>
      <c r="C289" s="66" t="s">
        <v>21</v>
      </c>
      <c r="D289" s="66" t="s">
        <v>98</v>
      </c>
      <c r="E289" s="66" t="s">
        <v>65</v>
      </c>
      <c r="F289" s="66" t="s">
        <v>29</v>
      </c>
      <c r="G289" s="66" t="s">
        <v>392</v>
      </c>
      <c r="H289" s="85">
        <v>18581</v>
      </c>
      <c r="I289" s="68">
        <v>18375</v>
      </c>
      <c r="J289" s="87">
        <v>18375</v>
      </c>
      <c r="K289" s="68">
        <v>18375</v>
      </c>
      <c r="L289" s="236">
        <v>17066</v>
      </c>
      <c r="M289" s="69">
        <f t="shared" si="183"/>
        <v>0</v>
      </c>
      <c r="N289" s="69">
        <f t="shared" si="184"/>
        <v>100</v>
      </c>
      <c r="O289" s="69">
        <f t="shared" si="185"/>
        <v>-1309</v>
      </c>
      <c r="P289" s="69">
        <f t="shared" si="186"/>
        <v>92.876190476190473</v>
      </c>
      <c r="Q289" s="69">
        <f t="shared" si="187"/>
        <v>-1515</v>
      </c>
      <c r="R289" s="69">
        <f t="shared" si="189"/>
        <v>91.846509875679459</v>
      </c>
    </row>
    <row r="290" spans="1:18" s="16" customFormat="1" ht="127.5" x14ac:dyDescent="0.2">
      <c r="A290" s="177" t="s">
        <v>393</v>
      </c>
      <c r="B290" s="61" t="s">
        <v>96</v>
      </c>
      <c r="C290" s="61" t="s">
        <v>21</v>
      </c>
      <c r="D290" s="61" t="s">
        <v>98</v>
      </c>
      <c r="E290" s="61" t="s">
        <v>211</v>
      </c>
      <c r="F290" s="61" t="s">
        <v>19</v>
      </c>
      <c r="G290" s="61"/>
      <c r="H290" s="62">
        <f>H291</f>
        <v>0</v>
      </c>
      <c r="I290" s="62">
        <f>I291</f>
        <v>198720</v>
      </c>
      <c r="J290" s="88">
        <f t="shared" ref="J290:J291" si="199">J291</f>
        <v>198720</v>
      </c>
      <c r="K290" s="62">
        <f t="shared" ref="K290:L291" si="200">K291</f>
        <v>198720</v>
      </c>
      <c r="L290" s="234">
        <f t="shared" si="200"/>
        <v>198720</v>
      </c>
      <c r="M290" s="63">
        <f t="shared" si="183"/>
        <v>0</v>
      </c>
      <c r="N290" s="63">
        <f t="shared" si="184"/>
        <v>100</v>
      </c>
      <c r="O290" s="63">
        <f t="shared" si="185"/>
        <v>0</v>
      </c>
      <c r="P290" s="63">
        <f t="shared" si="186"/>
        <v>100</v>
      </c>
      <c r="Q290" s="63">
        <f t="shared" si="187"/>
        <v>198720</v>
      </c>
      <c r="R290" s="3" t="s">
        <v>683</v>
      </c>
    </row>
    <row r="291" spans="1:18" ht="51" x14ac:dyDescent="0.2">
      <c r="A291" s="183" t="s">
        <v>9</v>
      </c>
      <c r="B291" s="64" t="s">
        <v>96</v>
      </c>
      <c r="C291" s="64" t="s">
        <v>21</v>
      </c>
      <c r="D291" s="64" t="s">
        <v>98</v>
      </c>
      <c r="E291" s="64" t="s">
        <v>211</v>
      </c>
      <c r="F291" s="64">
        <v>100</v>
      </c>
      <c r="G291" s="64"/>
      <c r="H291" s="65">
        <f>H292</f>
        <v>0</v>
      </c>
      <c r="I291" s="65">
        <f>I292</f>
        <v>198720</v>
      </c>
      <c r="J291" s="86">
        <f t="shared" si="199"/>
        <v>198720</v>
      </c>
      <c r="K291" s="65">
        <f t="shared" si="200"/>
        <v>198720</v>
      </c>
      <c r="L291" s="235">
        <f t="shared" si="200"/>
        <v>198720</v>
      </c>
      <c r="M291" s="3">
        <f t="shared" si="183"/>
        <v>0</v>
      </c>
      <c r="N291" s="3">
        <f t="shared" si="184"/>
        <v>100</v>
      </c>
      <c r="O291" s="3">
        <f t="shared" si="185"/>
        <v>0</v>
      </c>
      <c r="P291" s="3">
        <f t="shared" si="186"/>
        <v>100</v>
      </c>
      <c r="Q291" s="3">
        <f t="shared" si="187"/>
        <v>198720</v>
      </c>
      <c r="R291" s="3" t="s">
        <v>683</v>
      </c>
    </row>
    <row r="292" spans="1:18" ht="25.5" x14ac:dyDescent="0.2">
      <c r="A292" s="184" t="s">
        <v>10</v>
      </c>
      <c r="B292" s="64" t="s">
        <v>96</v>
      </c>
      <c r="C292" s="64" t="s">
        <v>21</v>
      </c>
      <c r="D292" s="64" t="s">
        <v>98</v>
      </c>
      <c r="E292" s="64" t="s">
        <v>211</v>
      </c>
      <c r="F292" s="64">
        <v>120</v>
      </c>
      <c r="G292" s="64"/>
      <c r="H292" s="65">
        <f>H293+H294</f>
        <v>0</v>
      </c>
      <c r="I292" s="65">
        <v>198720</v>
      </c>
      <c r="J292" s="86">
        <f t="shared" ref="J292:L292" si="201">J293+J294</f>
        <v>198720</v>
      </c>
      <c r="K292" s="65">
        <f t="shared" si="201"/>
        <v>198720</v>
      </c>
      <c r="L292" s="235">
        <f t="shared" si="201"/>
        <v>198720</v>
      </c>
      <c r="M292" s="3">
        <f t="shared" si="183"/>
        <v>0</v>
      </c>
      <c r="N292" s="3">
        <f t="shared" si="184"/>
        <v>100</v>
      </c>
      <c r="O292" s="3">
        <f t="shared" si="185"/>
        <v>0</v>
      </c>
      <c r="P292" s="3">
        <f t="shared" si="186"/>
        <v>100</v>
      </c>
      <c r="Q292" s="3">
        <f t="shared" si="187"/>
        <v>198720</v>
      </c>
      <c r="R292" s="3" t="s">
        <v>683</v>
      </c>
    </row>
    <row r="293" spans="1:18" s="15" customFormat="1" ht="25.5" x14ac:dyDescent="0.2">
      <c r="A293" s="180" t="s">
        <v>327</v>
      </c>
      <c r="B293" s="66" t="s">
        <v>96</v>
      </c>
      <c r="C293" s="66" t="s">
        <v>21</v>
      </c>
      <c r="D293" s="66" t="s">
        <v>98</v>
      </c>
      <c r="E293" s="66" t="s">
        <v>211</v>
      </c>
      <c r="F293" s="66" t="s">
        <v>28</v>
      </c>
      <c r="G293" s="66" t="s">
        <v>394</v>
      </c>
      <c r="H293" s="85"/>
      <c r="I293" s="68"/>
      <c r="J293" s="87">
        <v>152626.73000000001</v>
      </c>
      <c r="K293" s="68">
        <v>152626.73000000001</v>
      </c>
      <c r="L293" s="236">
        <v>152626.73000000001</v>
      </c>
      <c r="M293" s="69">
        <f t="shared" si="183"/>
        <v>152626.73000000001</v>
      </c>
      <c r="N293" s="69" t="s">
        <v>683</v>
      </c>
      <c r="O293" s="69">
        <f t="shared" si="185"/>
        <v>0</v>
      </c>
      <c r="P293" s="69">
        <f t="shared" si="186"/>
        <v>100</v>
      </c>
      <c r="Q293" s="69">
        <f t="shared" si="187"/>
        <v>152626.73000000001</v>
      </c>
      <c r="R293" s="3" t="s">
        <v>683</v>
      </c>
    </row>
    <row r="294" spans="1:18" s="15" customFormat="1" ht="38.25" x14ac:dyDescent="0.2">
      <c r="A294" s="180" t="s">
        <v>643</v>
      </c>
      <c r="B294" s="66" t="s">
        <v>96</v>
      </c>
      <c r="C294" s="66" t="s">
        <v>21</v>
      </c>
      <c r="D294" s="66" t="s">
        <v>98</v>
      </c>
      <c r="E294" s="66" t="s">
        <v>211</v>
      </c>
      <c r="F294" s="66" t="s">
        <v>29</v>
      </c>
      <c r="G294" s="66" t="s">
        <v>394</v>
      </c>
      <c r="H294" s="85"/>
      <c r="I294" s="68"/>
      <c r="J294" s="87">
        <v>46093.27</v>
      </c>
      <c r="K294" s="68">
        <v>46093.27</v>
      </c>
      <c r="L294" s="236">
        <v>46093.27</v>
      </c>
      <c r="M294" s="69">
        <f t="shared" si="183"/>
        <v>46093.27</v>
      </c>
      <c r="N294" s="69" t="s">
        <v>683</v>
      </c>
      <c r="O294" s="69">
        <f t="shared" si="185"/>
        <v>0</v>
      </c>
      <c r="P294" s="69">
        <f t="shared" si="186"/>
        <v>100</v>
      </c>
      <c r="Q294" s="69">
        <f t="shared" si="187"/>
        <v>46093.27</v>
      </c>
      <c r="R294" s="3" t="s">
        <v>683</v>
      </c>
    </row>
    <row r="295" spans="1:18" s="19" customFormat="1" ht="38.25" x14ac:dyDescent="0.2">
      <c r="A295" s="177" t="s">
        <v>395</v>
      </c>
      <c r="B295" s="61" t="s">
        <v>96</v>
      </c>
      <c r="C295" s="61" t="s">
        <v>21</v>
      </c>
      <c r="D295" s="61" t="s">
        <v>98</v>
      </c>
      <c r="E295" s="61" t="s">
        <v>115</v>
      </c>
      <c r="F295" s="61" t="s">
        <v>19</v>
      </c>
      <c r="G295" s="61"/>
      <c r="H295" s="62">
        <f>H296+H301+H306</f>
        <v>2364460</v>
      </c>
      <c r="I295" s="62">
        <f>I296+I301+I306</f>
        <v>2363180</v>
      </c>
      <c r="J295" s="88">
        <f t="shared" ref="J295:L295" si="202">J296+J301+J306</f>
        <v>2431240</v>
      </c>
      <c r="K295" s="62">
        <f t="shared" si="202"/>
        <v>2431240</v>
      </c>
      <c r="L295" s="234">
        <f t="shared" si="202"/>
        <v>2421831.7599999998</v>
      </c>
      <c r="M295" s="63">
        <f t="shared" si="183"/>
        <v>68060</v>
      </c>
      <c r="N295" s="63">
        <f t="shared" si="184"/>
        <v>102.88001760339883</v>
      </c>
      <c r="O295" s="63">
        <f t="shared" si="185"/>
        <v>-9408.2400000002235</v>
      </c>
      <c r="P295" s="63">
        <f t="shared" si="186"/>
        <v>99.613027097283677</v>
      </c>
      <c r="Q295" s="63">
        <f t="shared" si="187"/>
        <v>57371.759999999776</v>
      </c>
      <c r="R295" s="63">
        <f t="shared" si="189"/>
        <v>102.42642125474737</v>
      </c>
    </row>
    <row r="296" spans="1:18" s="15" customFormat="1" ht="51" x14ac:dyDescent="0.2">
      <c r="A296" s="183" t="s">
        <v>9</v>
      </c>
      <c r="B296" s="64" t="s">
        <v>96</v>
      </c>
      <c r="C296" s="64" t="s">
        <v>21</v>
      </c>
      <c r="D296" s="64" t="s">
        <v>98</v>
      </c>
      <c r="E296" s="64" t="s">
        <v>115</v>
      </c>
      <c r="F296" s="64">
        <v>100</v>
      </c>
      <c r="G296" s="64"/>
      <c r="H296" s="65">
        <f>H297</f>
        <v>1816478.49</v>
      </c>
      <c r="I296" s="65">
        <f>I297</f>
        <v>1695408</v>
      </c>
      <c r="J296" s="86">
        <f t="shared" ref="J296:L296" si="203">J297</f>
        <v>1754059.76</v>
      </c>
      <c r="K296" s="65">
        <f t="shared" si="203"/>
        <v>1754059.76</v>
      </c>
      <c r="L296" s="235">
        <f t="shared" si="203"/>
        <v>1754059.76</v>
      </c>
      <c r="M296" s="3">
        <f t="shared" si="183"/>
        <v>58651.760000000009</v>
      </c>
      <c r="N296" s="3">
        <f t="shared" si="184"/>
        <v>103.45944810924567</v>
      </c>
      <c r="O296" s="3">
        <f t="shared" si="185"/>
        <v>0</v>
      </c>
      <c r="P296" s="3">
        <f t="shared" si="186"/>
        <v>100</v>
      </c>
      <c r="Q296" s="3">
        <f t="shared" si="187"/>
        <v>-62418.729999999981</v>
      </c>
      <c r="R296" s="3">
        <f t="shared" si="189"/>
        <v>96.563750666819075</v>
      </c>
    </row>
    <row r="297" spans="1:18" ht="25.5" x14ac:dyDescent="0.2">
      <c r="A297" s="184" t="s">
        <v>10</v>
      </c>
      <c r="B297" s="64" t="s">
        <v>96</v>
      </c>
      <c r="C297" s="64" t="s">
        <v>21</v>
      </c>
      <c r="D297" s="64" t="s">
        <v>98</v>
      </c>
      <c r="E297" s="64" t="s">
        <v>115</v>
      </c>
      <c r="F297" s="64">
        <v>120</v>
      </c>
      <c r="G297" s="64"/>
      <c r="H297" s="65">
        <f>H298+H299+H300</f>
        <v>1816478.49</v>
      </c>
      <c r="I297" s="65">
        <v>1695408</v>
      </c>
      <c r="J297" s="86">
        <f t="shared" ref="J297:L297" si="204">J298+J299+J300</f>
        <v>1754059.76</v>
      </c>
      <c r="K297" s="65">
        <f t="shared" si="204"/>
        <v>1754059.76</v>
      </c>
      <c r="L297" s="235">
        <f t="shared" si="204"/>
        <v>1754059.76</v>
      </c>
      <c r="M297" s="3">
        <f t="shared" si="183"/>
        <v>58651.760000000009</v>
      </c>
      <c r="N297" s="3">
        <f t="shared" si="184"/>
        <v>103.45944810924567</v>
      </c>
      <c r="O297" s="3">
        <f t="shared" si="185"/>
        <v>0</v>
      </c>
      <c r="P297" s="3">
        <f t="shared" si="186"/>
        <v>100</v>
      </c>
      <c r="Q297" s="3">
        <f t="shared" si="187"/>
        <v>-62418.729999999981</v>
      </c>
      <c r="R297" s="3">
        <f t="shared" si="189"/>
        <v>96.563750666819075</v>
      </c>
    </row>
    <row r="298" spans="1:18" s="15" customFormat="1" ht="25.5" x14ac:dyDescent="0.2">
      <c r="A298" s="180" t="s">
        <v>327</v>
      </c>
      <c r="B298" s="66" t="s">
        <v>96</v>
      </c>
      <c r="C298" s="66" t="s">
        <v>21</v>
      </c>
      <c r="D298" s="66" t="s">
        <v>98</v>
      </c>
      <c r="E298" s="66" t="s">
        <v>115</v>
      </c>
      <c r="F298" s="66" t="s">
        <v>28</v>
      </c>
      <c r="G298" s="66" t="s">
        <v>396</v>
      </c>
      <c r="H298" s="85">
        <v>1354691.02</v>
      </c>
      <c r="I298" s="68"/>
      <c r="J298" s="87">
        <v>1302494.81</v>
      </c>
      <c r="K298" s="68">
        <v>1302494.81</v>
      </c>
      <c r="L298" s="236">
        <v>1302494.81</v>
      </c>
      <c r="M298" s="69">
        <f t="shared" si="183"/>
        <v>1302494.81</v>
      </c>
      <c r="N298" s="69" t="s">
        <v>683</v>
      </c>
      <c r="O298" s="69">
        <f t="shared" si="185"/>
        <v>0</v>
      </c>
      <c r="P298" s="69">
        <f t="shared" si="186"/>
        <v>100</v>
      </c>
      <c r="Q298" s="69">
        <f t="shared" si="187"/>
        <v>-52196.209999999963</v>
      </c>
      <c r="R298" s="69">
        <f t="shared" si="189"/>
        <v>96.147002583659273</v>
      </c>
    </row>
    <row r="299" spans="1:18" s="23" customFormat="1" ht="38.25" x14ac:dyDescent="0.25">
      <c r="A299" s="204" t="s">
        <v>639</v>
      </c>
      <c r="B299" s="66" t="s">
        <v>96</v>
      </c>
      <c r="C299" s="66" t="s">
        <v>21</v>
      </c>
      <c r="D299" s="66" t="s">
        <v>98</v>
      </c>
      <c r="E299" s="66" t="s">
        <v>115</v>
      </c>
      <c r="F299" s="66" t="s">
        <v>26</v>
      </c>
      <c r="G299" s="66" t="s">
        <v>396</v>
      </c>
      <c r="H299" s="43">
        <v>55080</v>
      </c>
      <c r="I299" s="68"/>
      <c r="J299" s="87">
        <v>64500</v>
      </c>
      <c r="K299" s="68">
        <v>64500</v>
      </c>
      <c r="L299" s="236">
        <v>64500</v>
      </c>
      <c r="M299" s="69">
        <f t="shared" si="183"/>
        <v>64500</v>
      </c>
      <c r="N299" s="69" t="s">
        <v>683</v>
      </c>
      <c r="O299" s="69">
        <f t="shared" si="185"/>
        <v>0</v>
      </c>
      <c r="P299" s="69">
        <f t="shared" si="186"/>
        <v>100</v>
      </c>
      <c r="Q299" s="69">
        <f t="shared" si="187"/>
        <v>9420</v>
      </c>
      <c r="R299" s="69">
        <f t="shared" si="189"/>
        <v>117.10239651416121</v>
      </c>
    </row>
    <row r="300" spans="1:18" s="23" customFormat="1" ht="38.25" x14ac:dyDescent="0.25">
      <c r="A300" s="204" t="s">
        <v>643</v>
      </c>
      <c r="B300" s="66" t="s">
        <v>96</v>
      </c>
      <c r="C300" s="66" t="s">
        <v>21</v>
      </c>
      <c r="D300" s="66" t="s">
        <v>98</v>
      </c>
      <c r="E300" s="66" t="s">
        <v>115</v>
      </c>
      <c r="F300" s="66" t="s">
        <v>29</v>
      </c>
      <c r="G300" s="66" t="s">
        <v>396</v>
      </c>
      <c r="H300" s="43">
        <v>406707.47</v>
      </c>
      <c r="I300" s="68"/>
      <c r="J300" s="87">
        <v>387064.95</v>
      </c>
      <c r="K300" s="68">
        <v>387064.95</v>
      </c>
      <c r="L300" s="236">
        <v>387064.95</v>
      </c>
      <c r="M300" s="69">
        <f t="shared" si="183"/>
        <v>387064.95</v>
      </c>
      <c r="N300" s="69" t="s">
        <v>683</v>
      </c>
      <c r="O300" s="69">
        <f t="shared" si="185"/>
        <v>0</v>
      </c>
      <c r="P300" s="69">
        <f t="shared" si="186"/>
        <v>100</v>
      </c>
      <c r="Q300" s="69">
        <f t="shared" si="187"/>
        <v>-19642.51999999996</v>
      </c>
      <c r="R300" s="69">
        <f t="shared" si="189"/>
        <v>95.17035671855254</v>
      </c>
    </row>
    <row r="301" spans="1:18" s="15" customFormat="1" ht="25.5" x14ac:dyDescent="0.2">
      <c r="A301" s="184" t="s">
        <v>47</v>
      </c>
      <c r="B301" s="64" t="s">
        <v>96</v>
      </c>
      <c r="C301" s="64" t="s">
        <v>21</v>
      </c>
      <c r="D301" s="64" t="s">
        <v>98</v>
      </c>
      <c r="E301" s="64" t="s">
        <v>115</v>
      </c>
      <c r="F301" s="64">
        <v>200</v>
      </c>
      <c r="G301" s="64"/>
      <c r="H301" s="65">
        <f>H302</f>
        <v>208745.71</v>
      </c>
      <c r="I301" s="65">
        <f>I302</f>
        <v>341125.96</v>
      </c>
      <c r="J301" s="86">
        <f t="shared" ref="J301:L301" si="205">J302</f>
        <v>350534.2</v>
      </c>
      <c r="K301" s="65">
        <f t="shared" si="205"/>
        <v>350534.2</v>
      </c>
      <c r="L301" s="235">
        <f t="shared" si="205"/>
        <v>341125.96</v>
      </c>
      <c r="M301" s="3">
        <f t="shared" si="183"/>
        <v>9408.2399999999907</v>
      </c>
      <c r="N301" s="3">
        <f t="shared" si="184"/>
        <v>102.75799590274512</v>
      </c>
      <c r="O301" s="3">
        <f t="shared" si="185"/>
        <v>-9408.2399999999907</v>
      </c>
      <c r="P301" s="3">
        <f t="shared" si="186"/>
        <v>97.316027936789055</v>
      </c>
      <c r="Q301" s="3">
        <f t="shared" si="187"/>
        <v>132380.25000000003</v>
      </c>
      <c r="R301" s="3">
        <f t="shared" si="189"/>
        <v>163.4169918988994</v>
      </c>
    </row>
    <row r="302" spans="1:18" s="15" customFormat="1" ht="25.5" x14ac:dyDescent="0.2">
      <c r="A302" s="185" t="s">
        <v>11</v>
      </c>
      <c r="B302" s="64" t="s">
        <v>96</v>
      </c>
      <c r="C302" s="64" t="s">
        <v>21</v>
      </c>
      <c r="D302" s="64" t="s">
        <v>98</v>
      </c>
      <c r="E302" s="64" t="s">
        <v>115</v>
      </c>
      <c r="F302" s="64">
        <v>240</v>
      </c>
      <c r="G302" s="64"/>
      <c r="H302" s="65">
        <f>H303+H304+H305</f>
        <v>208745.71</v>
      </c>
      <c r="I302" s="65">
        <v>341125.96</v>
      </c>
      <c r="J302" s="86">
        <f t="shared" ref="J302:K302" si="206">J303+J304+J305</f>
        <v>350534.2</v>
      </c>
      <c r="K302" s="65">
        <f t="shared" si="206"/>
        <v>350534.2</v>
      </c>
      <c r="L302" s="235">
        <f>L303+L304+L305</f>
        <v>341125.96</v>
      </c>
      <c r="M302" s="3">
        <f t="shared" si="183"/>
        <v>9408.2399999999907</v>
      </c>
      <c r="N302" s="3">
        <f t="shared" si="184"/>
        <v>102.75799590274512</v>
      </c>
      <c r="O302" s="3">
        <f t="shared" si="185"/>
        <v>-9408.2399999999907</v>
      </c>
      <c r="P302" s="3">
        <f t="shared" si="186"/>
        <v>97.316027936789055</v>
      </c>
      <c r="Q302" s="3">
        <f t="shared" si="187"/>
        <v>132380.25000000003</v>
      </c>
      <c r="R302" s="3">
        <f t="shared" si="189"/>
        <v>163.4169918988994</v>
      </c>
    </row>
    <row r="303" spans="1:18" s="15" customFormat="1" ht="25.5" x14ac:dyDescent="0.2">
      <c r="A303" s="180" t="s">
        <v>333</v>
      </c>
      <c r="B303" s="66" t="s">
        <v>96</v>
      </c>
      <c r="C303" s="66" t="s">
        <v>21</v>
      </c>
      <c r="D303" s="66" t="s">
        <v>98</v>
      </c>
      <c r="E303" s="66" t="s">
        <v>115</v>
      </c>
      <c r="F303" s="66" t="s">
        <v>27</v>
      </c>
      <c r="G303" s="66" t="s">
        <v>396</v>
      </c>
      <c r="H303" s="85">
        <v>94270.15</v>
      </c>
      <c r="I303" s="68"/>
      <c r="J303" s="87">
        <v>56270</v>
      </c>
      <c r="K303" s="68">
        <v>56270</v>
      </c>
      <c r="L303" s="236">
        <v>56270</v>
      </c>
      <c r="M303" s="69">
        <f t="shared" si="183"/>
        <v>56270</v>
      </c>
      <c r="N303" s="69" t="s">
        <v>683</v>
      </c>
      <c r="O303" s="69">
        <f t="shared" si="185"/>
        <v>0</v>
      </c>
      <c r="P303" s="69">
        <f t="shared" si="186"/>
        <v>100</v>
      </c>
      <c r="Q303" s="69">
        <f t="shared" si="187"/>
        <v>-38000.149999999994</v>
      </c>
      <c r="R303" s="69">
        <f t="shared" si="189"/>
        <v>59.690156428095221</v>
      </c>
    </row>
    <row r="304" spans="1:18" s="15" customFormat="1" x14ac:dyDescent="0.2">
      <c r="A304" s="180" t="s">
        <v>331</v>
      </c>
      <c r="B304" s="66" t="s">
        <v>96</v>
      </c>
      <c r="C304" s="66" t="s">
        <v>21</v>
      </c>
      <c r="D304" s="66" t="s">
        <v>98</v>
      </c>
      <c r="E304" s="66" t="s">
        <v>115</v>
      </c>
      <c r="F304" s="66" t="s">
        <v>25</v>
      </c>
      <c r="G304" s="66" t="s">
        <v>396</v>
      </c>
      <c r="H304" s="43">
        <v>114475.56</v>
      </c>
      <c r="I304" s="68"/>
      <c r="J304" s="87">
        <v>252553.4</v>
      </c>
      <c r="K304" s="68">
        <v>252553.4</v>
      </c>
      <c r="L304" s="236">
        <v>243145.16</v>
      </c>
      <c r="M304" s="69">
        <f t="shared" si="183"/>
        <v>252553.4</v>
      </c>
      <c r="N304" s="69" t="s">
        <v>683</v>
      </c>
      <c r="O304" s="69">
        <f t="shared" si="185"/>
        <v>-9408.2399999999907</v>
      </c>
      <c r="P304" s="69">
        <f t="shared" si="186"/>
        <v>96.27475219102179</v>
      </c>
      <c r="Q304" s="69">
        <f t="shared" si="187"/>
        <v>128669.6</v>
      </c>
      <c r="R304" s="69">
        <f t="shared" si="189"/>
        <v>212.39918808870644</v>
      </c>
    </row>
    <row r="305" spans="1:18" s="15" customFormat="1" ht="25.5" x14ac:dyDescent="0.2">
      <c r="A305" s="180" t="s">
        <v>633</v>
      </c>
      <c r="B305" s="66" t="s">
        <v>96</v>
      </c>
      <c r="C305" s="66" t="s">
        <v>21</v>
      </c>
      <c r="D305" s="66" t="s">
        <v>98</v>
      </c>
      <c r="E305" s="66" t="s">
        <v>115</v>
      </c>
      <c r="F305" s="66" t="s">
        <v>384</v>
      </c>
      <c r="G305" s="66" t="s">
        <v>396</v>
      </c>
      <c r="H305" s="85"/>
      <c r="I305" s="68"/>
      <c r="J305" s="87">
        <v>41710.800000000003</v>
      </c>
      <c r="K305" s="68">
        <v>41710.800000000003</v>
      </c>
      <c r="L305" s="236">
        <v>41710.800000000003</v>
      </c>
      <c r="M305" s="69">
        <f t="shared" si="183"/>
        <v>41710.800000000003</v>
      </c>
      <c r="N305" s="69" t="s">
        <v>683</v>
      </c>
      <c r="O305" s="69">
        <f t="shared" si="185"/>
        <v>0</v>
      </c>
      <c r="P305" s="69">
        <f t="shared" si="186"/>
        <v>100</v>
      </c>
      <c r="Q305" s="69">
        <f t="shared" si="187"/>
        <v>41710.800000000003</v>
      </c>
      <c r="R305" s="3" t="s">
        <v>683</v>
      </c>
    </row>
    <row r="306" spans="1:18" s="15" customFormat="1" x14ac:dyDescent="0.2">
      <c r="A306" s="185" t="s">
        <v>14</v>
      </c>
      <c r="B306" s="64" t="s">
        <v>96</v>
      </c>
      <c r="C306" s="64" t="s">
        <v>21</v>
      </c>
      <c r="D306" s="64" t="s">
        <v>98</v>
      </c>
      <c r="E306" s="64" t="s">
        <v>115</v>
      </c>
      <c r="F306" s="64">
        <v>500</v>
      </c>
      <c r="G306" s="64"/>
      <c r="H306" s="65">
        <f>H307</f>
        <v>339235.8</v>
      </c>
      <c r="I306" s="65">
        <f>I307</f>
        <v>326646.03999999998</v>
      </c>
      <c r="J306" s="86">
        <f t="shared" ref="J306:L306" si="207">J307</f>
        <v>326646.03999999998</v>
      </c>
      <c r="K306" s="65">
        <f t="shared" si="207"/>
        <v>326646.03999999998</v>
      </c>
      <c r="L306" s="235">
        <f t="shared" si="207"/>
        <v>326646.03999999998</v>
      </c>
      <c r="M306" s="3">
        <f t="shared" si="183"/>
        <v>0</v>
      </c>
      <c r="N306" s="3">
        <f t="shared" si="184"/>
        <v>100</v>
      </c>
      <c r="O306" s="3">
        <f t="shared" si="185"/>
        <v>0</v>
      </c>
      <c r="P306" s="3">
        <f t="shared" si="186"/>
        <v>100</v>
      </c>
      <c r="Q306" s="3">
        <f t="shared" si="187"/>
        <v>-12589.760000000009</v>
      </c>
      <c r="R306" s="3">
        <f t="shared" si="189"/>
        <v>96.288787916841329</v>
      </c>
    </row>
    <row r="307" spans="1:18" x14ac:dyDescent="0.2">
      <c r="A307" s="186" t="s">
        <v>648</v>
      </c>
      <c r="B307" s="89" t="s">
        <v>96</v>
      </c>
      <c r="C307" s="89" t="s">
        <v>21</v>
      </c>
      <c r="D307" s="89" t="s">
        <v>98</v>
      </c>
      <c r="E307" s="89" t="s">
        <v>115</v>
      </c>
      <c r="F307" s="89" t="s">
        <v>116</v>
      </c>
      <c r="G307" s="64" t="s">
        <v>396</v>
      </c>
      <c r="H307" s="90">
        <v>339235.8</v>
      </c>
      <c r="I307" s="65">
        <v>326646.03999999998</v>
      </c>
      <c r="J307" s="86">
        <v>326646.03999999998</v>
      </c>
      <c r="K307" s="65">
        <v>326646.03999999998</v>
      </c>
      <c r="L307" s="235">
        <v>326646.03999999998</v>
      </c>
      <c r="M307" s="3">
        <f t="shared" si="183"/>
        <v>0</v>
      </c>
      <c r="N307" s="3">
        <f t="shared" si="184"/>
        <v>100</v>
      </c>
      <c r="O307" s="3">
        <f t="shared" si="185"/>
        <v>0</v>
      </c>
      <c r="P307" s="3">
        <f t="shared" si="186"/>
        <v>100</v>
      </c>
      <c r="Q307" s="3">
        <f t="shared" si="187"/>
        <v>-12589.760000000009</v>
      </c>
      <c r="R307" s="3">
        <f t="shared" si="189"/>
        <v>96.288787916841329</v>
      </c>
    </row>
    <row r="308" spans="1:18" s="16" customFormat="1" ht="63.75" x14ac:dyDescent="0.25">
      <c r="A308" s="198" t="s">
        <v>66</v>
      </c>
      <c r="B308" s="40">
        <v>901</v>
      </c>
      <c r="C308" s="41" t="s">
        <v>21</v>
      </c>
      <c r="D308" s="41" t="s">
        <v>98</v>
      </c>
      <c r="E308" s="41" t="s">
        <v>117</v>
      </c>
      <c r="F308" s="41" t="s">
        <v>19</v>
      </c>
      <c r="G308" s="98"/>
      <c r="H308" s="42">
        <f t="shared" ref="H308:L309" si="208">H309</f>
        <v>539540</v>
      </c>
      <c r="I308" s="42">
        <f t="shared" si="208"/>
        <v>0</v>
      </c>
      <c r="J308" s="42">
        <f t="shared" si="208"/>
        <v>0</v>
      </c>
      <c r="K308" s="42">
        <f t="shared" si="208"/>
        <v>0</v>
      </c>
      <c r="L308" s="239">
        <f t="shared" si="208"/>
        <v>0</v>
      </c>
      <c r="M308" s="63">
        <f t="shared" si="183"/>
        <v>0</v>
      </c>
      <c r="N308" s="3" t="s">
        <v>683</v>
      </c>
      <c r="O308" s="63">
        <f t="shared" si="185"/>
        <v>0</v>
      </c>
      <c r="P308" s="3" t="s">
        <v>683</v>
      </c>
      <c r="Q308" s="63">
        <f t="shared" si="187"/>
        <v>-539540</v>
      </c>
      <c r="R308" s="63">
        <f t="shared" si="189"/>
        <v>0</v>
      </c>
    </row>
    <row r="309" spans="1:18" ht="25.5" x14ac:dyDescent="0.25">
      <c r="A309" s="199" t="s">
        <v>47</v>
      </c>
      <c r="B309" s="60">
        <v>901</v>
      </c>
      <c r="C309" s="4" t="s">
        <v>21</v>
      </c>
      <c r="D309" s="4" t="s">
        <v>98</v>
      </c>
      <c r="E309" s="4" t="s">
        <v>117</v>
      </c>
      <c r="F309" s="4" t="s">
        <v>24</v>
      </c>
      <c r="G309" s="99"/>
      <c r="H309" s="59">
        <f t="shared" si="208"/>
        <v>539540</v>
      </c>
      <c r="I309" s="59">
        <f t="shared" si="208"/>
        <v>0</v>
      </c>
      <c r="J309" s="59">
        <f t="shared" si="208"/>
        <v>0</v>
      </c>
      <c r="K309" s="59">
        <f t="shared" si="208"/>
        <v>0</v>
      </c>
      <c r="L309" s="240">
        <f t="shared" si="208"/>
        <v>0</v>
      </c>
      <c r="M309" s="3">
        <f t="shared" si="183"/>
        <v>0</v>
      </c>
      <c r="N309" s="3" t="s">
        <v>683</v>
      </c>
      <c r="O309" s="3">
        <f t="shared" si="185"/>
        <v>0</v>
      </c>
      <c r="P309" s="3" t="s">
        <v>683</v>
      </c>
      <c r="Q309" s="3">
        <f t="shared" si="187"/>
        <v>-539540</v>
      </c>
      <c r="R309" s="3">
        <f t="shared" si="189"/>
        <v>0</v>
      </c>
    </row>
    <row r="310" spans="1:18" ht="25.5" x14ac:dyDescent="0.25">
      <c r="A310" s="199" t="s">
        <v>11</v>
      </c>
      <c r="B310" s="60">
        <v>901</v>
      </c>
      <c r="C310" s="4" t="s">
        <v>21</v>
      </c>
      <c r="D310" s="4" t="s">
        <v>98</v>
      </c>
      <c r="E310" s="4" t="s">
        <v>117</v>
      </c>
      <c r="F310" s="4" t="s">
        <v>32</v>
      </c>
      <c r="G310" s="99"/>
      <c r="H310" s="59">
        <f t="shared" ref="H310:L310" si="209">H311+H312+H313</f>
        <v>539540</v>
      </c>
      <c r="I310" s="59">
        <f t="shared" si="209"/>
        <v>0</v>
      </c>
      <c r="J310" s="59">
        <f t="shared" si="209"/>
        <v>0</v>
      </c>
      <c r="K310" s="59">
        <f t="shared" si="209"/>
        <v>0</v>
      </c>
      <c r="L310" s="240">
        <f t="shared" si="209"/>
        <v>0</v>
      </c>
      <c r="M310" s="3">
        <f t="shared" si="183"/>
        <v>0</v>
      </c>
      <c r="N310" s="3" t="s">
        <v>683</v>
      </c>
      <c r="O310" s="3">
        <f t="shared" si="185"/>
        <v>0</v>
      </c>
      <c r="P310" s="3" t="s">
        <v>683</v>
      </c>
      <c r="Q310" s="3">
        <f t="shared" si="187"/>
        <v>-539540</v>
      </c>
      <c r="R310" s="3">
        <f t="shared" si="189"/>
        <v>0</v>
      </c>
    </row>
    <row r="311" spans="1:18" s="15" customFormat="1" ht="21.6" hidden="1" x14ac:dyDescent="0.3">
      <c r="A311" s="192" t="s">
        <v>36</v>
      </c>
      <c r="B311" s="7">
        <v>901</v>
      </c>
      <c r="C311" s="8" t="s">
        <v>21</v>
      </c>
      <c r="D311" s="8" t="s">
        <v>98</v>
      </c>
      <c r="E311" s="8" t="s">
        <v>117</v>
      </c>
      <c r="F311" s="47" t="s">
        <v>27</v>
      </c>
      <c r="G311" s="100"/>
      <c r="H311" s="43"/>
      <c r="I311" s="68"/>
      <c r="J311" s="87"/>
      <c r="K311" s="68"/>
      <c r="L311" s="236"/>
      <c r="M311" s="69">
        <f t="shared" si="183"/>
        <v>0</v>
      </c>
      <c r="N311" s="3" t="s">
        <v>683</v>
      </c>
      <c r="O311" s="69">
        <f t="shared" si="185"/>
        <v>0</v>
      </c>
      <c r="P311" s="3" t="s">
        <v>683</v>
      </c>
      <c r="Q311" s="69">
        <f t="shared" si="187"/>
        <v>0</v>
      </c>
      <c r="R311" s="3" t="s">
        <v>683</v>
      </c>
    </row>
    <row r="312" spans="1:18" s="15" customFormat="1" ht="30.6" hidden="1" x14ac:dyDescent="0.3">
      <c r="A312" s="200" t="s">
        <v>146</v>
      </c>
      <c r="B312" s="7">
        <v>901</v>
      </c>
      <c r="C312" s="8" t="s">
        <v>21</v>
      </c>
      <c r="D312" s="8" t="s">
        <v>98</v>
      </c>
      <c r="E312" s="8" t="s">
        <v>117</v>
      </c>
      <c r="F312" s="8" t="s">
        <v>147</v>
      </c>
      <c r="G312" s="100"/>
      <c r="H312" s="43"/>
      <c r="I312" s="68"/>
      <c r="J312" s="87"/>
      <c r="K312" s="68"/>
      <c r="L312" s="236"/>
      <c r="M312" s="69">
        <f t="shared" si="183"/>
        <v>0</v>
      </c>
      <c r="N312" s="3" t="s">
        <v>683</v>
      </c>
      <c r="O312" s="69">
        <f t="shared" si="185"/>
        <v>0</v>
      </c>
      <c r="P312" s="3" t="s">
        <v>683</v>
      </c>
      <c r="Q312" s="69">
        <f t="shared" si="187"/>
        <v>0</v>
      </c>
      <c r="R312" s="3" t="s">
        <v>683</v>
      </c>
    </row>
    <row r="313" spans="1:18" s="15" customFormat="1" ht="13.5" x14ac:dyDescent="0.25">
      <c r="A313" s="192" t="s">
        <v>45</v>
      </c>
      <c r="B313" s="7">
        <v>901</v>
      </c>
      <c r="C313" s="8" t="s">
        <v>21</v>
      </c>
      <c r="D313" s="8" t="s">
        <v>98</v>
      </c>
      <c r="E313" s="8" t="s">
        <v>117</v>
      </c>
      <c r="F313" s="47" t="s">
        <v>25</v>
      </c>
      <c r="G313" s="100"/>
      <c r="H313" s="43">
        <v>539540</v>
      </c>
      <c r="I313" s="68"/>
      <c r="J313" s="87"/>
      <c r="K313" s="68"/>
      <c r="L313" s="236"/>
      <c r="M313" s="69">
        <f t="shared" si="183"/>
        <v>0</v>
      </c>
      <c r="N313" s="3" t="s">
        <v>683</v>
      </c>
      <c r="O313" s="69">
        <f t="shared" si="185"/>
        <v>0</v>
      </c>
      <c r="P313" s="3" t="s">
        <v>683</v>
      </c>
      <c r="Q313" s="69">
        <f t="shared" si="187"/>
        <v>-539540</v>
      </c>
      <c r="R313" s="69">
        <f t="shared" si="189"/>
        <v>0</v>
      </c>
    </row>
    <row r="314" spans="1:18" ht="13.5" x14ac:dyDescent="0.25">
      <c r="A314" s="189"/>
      <c r="B314" s="60">
        <v>901</v>
      </c>
      <c r="C314" s="4" t="s">
        <v>21</v>
      </c>
      <c r="D314" s="4" t="s">
        <v>98</v>
      </c>
      <c r="E314" s="4" t="s">
        <v>198</v>
      </c>
      <c r="F314" s="4" t="s">
        <v>19</v>
      </c>
      <c r="G314" s="99"/>
      <c r="H314" s="59">
        <f>H315</f>
        <v>46290</v>
      </c>
      <c r="I314" s="59">
        <f t="shared" ref="I314:L314" si="210">I315</f>
        <v>0</v>
      </c>
      <c r="J314" s="59">
        <f t="shared" si="210"/>
        <v>0</v>
      </c>
      <c r="K314" s="59">
        <f t="shared" si="210"/>
        <v>0</v>
      </c>
      <c r="L314" s="240">
        <f t="shared" si="210"/>
        <v>0</v>
      </c>
      <c r="M314" s="3">
        <f t="shared" si="183"/>
        <v>0</v>
      </c>
      <c r="N314" s="3" t="s">
        <v>683</v>
      </c>
      <c r="O314" s="3">
        <f t="shared" si="185"/>
        <v>0</v>
      </c>
      <c r="P314" s="3" t="s">
        <v>683</v>
      </c>
      <c r="Q314" s="3">
        <f t="shared" si="187"/>
        <v>-46290</v>
      </c>
      <c r="R314" s="3">
        <f t="shared" si="189"/>
        <v>0</v>
      </c>
    </row>
    <row r="315" spans="1:18" ht="13.5" x14ac:dyDescent="0.25">
      <c r="A315" s="192"/>
      <c r="B315" s="7">
        <v>901</v>
      </c>
      <c r="C315" s="8" t="s">
        <v>21</v>
      </c>
      <c r="D315" s="8" t="s">
        <v>98</v>
      </c>
      <c r="E315" s="8" t="s">
        <v>198</v>
      </c>
      <c r="F315" s="47" t="s">
        <v>25</v>
      </c>
      <c r="G315" s="99"/>
      <c r="H315" s="43">
        <v>46290</v>
      </c>
      <c r="I315" s="65"/>
      <c r="J315" s="86"/>
      <c r="K315" s="65"/>
      <c r="L315" s="235"/>
      <c r="M315" s="3">
        <f t="shared" si="183"/>
        <v>0</v>
      </c>
      <c r="N315" s="3" t="s">
        <v>683</v>
      </c>
      <c r="O315" s="3">
        <f t="shared" si="185"/>
        <v>0</v>
      </c>
      <c r="P315" s="3" t="s">
        <v>683</v>
      </c>
      <c r="Q315" s="3">
        <f t="shared" si="187"/>
        <v>-46290</v>
      </c>
      <c r="R315" s="3">
        <f t="shared" si="189"/>
        <v>0</v>
      </c>
    </row>
    <row r="316" spans="1:18" s="16" customFormat="1" ht="38.25" x14ac:dyDescent="0.2">
      <c r="A316" s="177" t="s">
        <v>678</v>
      </c>
      <c r="B316" s="61" t="s">
        <v>96</v>
      </c>
      <c r="C316" s="61" t="s">
        <v>21</v>
      </c>
      <c r="D316" s="61" t="s">
        <v>172</v>
      </c>
      <c r="E316" s="61" t="s">
        <v>18</v>
      </c>
      <c r="F316" s="61" t="s">
        <v>19</v>
      </c>
      <c r="G316" s="61"/>
      <c r="H316" s="62">
        <f>H317+H321+H324</f>
        <v>499568.2</v>
      </c>
      <c r="I316" s="62">
        <f>I317+I321+I324</f>
        <v>8179259</v>
      </c>
      <c r="J316" s="88">
        <f t="shared" ref="J316:L316" si="211">J317+J321+J324</f>
        <v>8579259</v>
      </c>
      <c r="K316" s="62">
        <f t="shared" si="211"/>
        <v>8579259</v>
      </c>
      <c r="L316" s="234">
        <f t="shared" si="211"/>
        <v>8579237</v>
      </c>
      <c r="M316" s="63">
        <f t="shared" si="183"/>
        <v>400000</v>
      </c>
      <c r="N316" s="63">
        <f t="shared" si="184"/>
        <v>104.89041855747567</v>
      </c>
      <c r="O316" s="63">
        <f t="shared" si="185"/>
        <v>-22</v>
      </c>
      <c r="P316" s="63">
        <f t="shared" si="186"/>
        <v>99.99974356759715</v>
      </c>
      <c r="Q316" s="63">
        <f t="shared" si="187"/>
        <v>8079668.7999999998</v>
      </c>
      <c r="R316" s="63">
        <f t="shared" si="189"/>
        <v>1717.3304866082347</v>
      </c>
    </row>
    <row r="317" spans="1:18" ht="63.75" x14ac:dyDescent="0.2">
      <c r="A317" s="185" t="s">
        <v>397</v>
      </c>
      <c r="B317" s="64" t="s">
        <v>96</v>
      </c>
      <c r="C317" s="64" t="s">
        <v>21</v>
      </c>
      <c r="D317" s="64" t="s">
        <v>172</v>
      </c>
      <c r="E317" s="64" t="s">
        <v>118</v>
      </c>
      <c r="F317" s="64" t="s">
        <v>19</v>
      </c>
      <c r="G317" s="64"/>
      <c r="H317" s="65">
        <f t="shared" ref="H317:I319" si="212">H318</f>
        <v>499568.2</v>
      </c>
      <c r="I317" s="65">
        <f t="shared" si="212"/>
        <v>500000</v>
      </c>
      <c r="J317" s="86">
        <f t="shared" ref="J317:J319" si="213">J318</f>
        <v>500000</v>
      </c>
      <c r="K317" s="65">
        <f t="shared" ref="K317:L319" si="214">K318</f>
        <v>500000</v>
      </c>
      <c r="L317" s="235">
        <f t="shared" si="214"/>
        <v>499978</v>
      </c>
      <c r="M317" s="3">
        <f t="shared" si="183"/>
        <v>0</v>
      </c>
      <c r="N317" s="3">
        <f t="shared" si="184"/>
        <v>100</v>
      </c>
      <c r="O317" s="3">
        <f t="shared" si="185"/>
        <v>-22</v>
      </c>
      <c r="P317" s="3">
        <f t="shared" si="186"/>
        <v>99.995599999999996</v>
      </c>
      <c r="Q317" s="3">
        <f t="shared" si="187"/>
        <v>409.79999999998836</v>
      </c>
      <c r="R317" s="3">
        <f t="shared" si="189"/>
        <v>100.08203084183501</v>
      </c>
    </row>
    <row r="318" spans="1:18" ht="25.5" x14ac:dyDescent="0.2">
      <c r="A318" s="184" t="s">
        <v>47</v>
      </c>
      <c r="B318" s="64" t="s">
        <v>96</v>
      </c>
      <c r="C318" s="64" t="s">
        <v>21</v>
      </c>
      <c r="D318" s="64" t="s">
        <v>172</v>
      </c>
      <c r="E318" s="64" t="s">
        <v>118</v>
      </c>
      <c r="F318" s="64">
        <v>200</v>
      </c>
      <c r="G318" s="64"/>
      <c r="H318" s="65">
        <f t="shared" si="212"/>
        <v>499568.2</v>
      </c>
      <c r="I318" s="65">
        <f t="shared" si="212"/>
        <v>500000</v>
      </c>
      <c r="J318" s="86">
        <f t="shared" si="213"/>
        <v>500000</v>
      </c>
      <c r="K318" s="65">
        <f t="shared" si="214"/>
        <v>500000</v>
      </c>
      <c r="L318" s="235">
        <f t="shared" si="214"/>
        <v>499978</v>
      </c>
      <c r="M318" s="3">
        <f t="shared" si="183"/>
        <v>0</v>
      </c>
      <c r="N318" s="3">
        <f t="shared" si="184"/>
        <v>100</v>
      </c>
      <c r="O318" s="3">
        <f t="shared" si="185"/>
        <v>-22</v>
      </c>
      <c r="P318" s="3">
        <f t="shared" si="186"/>
        <v>99.995599999999996</v>
      </c>
      <c r="Q318" s="3">
        <f t="shared" si="187"/>
        <v>409.79999999998836</v>
      </c>
      <c r="R318" s="3">
        <f t="shared" si="189"/>
        <v>100.08203084183501</v>
      </c>
    </row>
    <row r="319" spans="1:18" ht="25.5" x14ac:dyDescent="0.2">
      <c r="A319" s="185" t="s">
        <v>11</v>
      </c>
      <c r="B319" s="64" t="s">
        <v>96</v>
      </c>
      <c r="C319" s="64" t="s">
        <v>21</v>
      </c>
      <c r="D319" s="64" t="s">
        <v>172</v>
      </c>
      <c r="E319" s="64" t="s">
        <v>118</v>
      </c>
      <c r="F319" s="64">
        <v>240</v>
      </c>
      <c r="G319" s="64"/>
      <c r="H319" s="65">
        <f t="shared" si="212"/>
        <v>499568.2</v>
      </c>
      <c r="I319" s="65">
        <v>500000</v>
      </c>
      <c r="J319" s="86">
        <f t="shared" si="213"/>
        <v>500000</v>
      </c>
      <c r="K319" s="65">
        <f t="shared" si="214"/>
        <v>500000</v>
      </c>
      <c r="L319" s="235">
        <f t="shared" si="214"/>
        <v>499978</v>
      </c>
      <c r="M319" s="3">
        <f t="shared" si="183"/>
        <v>0</v>
      </c>
      <c r="N319" s="3">
        <f t="shared" si="184"/>
        <v>100</v>
      </c>
      <c r="O319" s="3">
        <f t="shared" si="185"/>
        <v>-22</v>
      </c>
      <c r="P319" s="3">
        <f t="shared" si="186"/>
        <v>99.995599999999996</v>
      </c>
      <c r="Q319" s="3">
        <f t="shared" si="187"/>
        <v>409.79999999998836</v>
      </c>
      <c r="R319" s="3">
        <f t="shared" si="189"/>
        <v>100.08203084183501</v>
      </c>
    </row>
    <row r="320" spans="1:18" s="15" customFormat="1" x14ac:dyDescent="0.2">
      <c r="A320" s="180" t="s">
        <v>331</v>
      </c>
      <c r="B320" s="66" t="s">
        <v>96</v>
      </c>
      <c r="C320" s="66" t="s">
        <v>21</v>
      </c>
      <c r="D320" s="66" t="s">
        <v>172</v>
      </c>
      <c r="E320" s="66" t="s">
        <v>118</v>
      </c>
      <c r="F320" s="66" t="s">
        <v>25</v>
      </c>
      <c r="G320" s="66"/>
      <c r="H320" s="85">
        <v>499568.2</v>
      </c>
      <c r="I320" s="68">
        <v>0</v>
      </c>
      <c r="J320" s="87">
        <v>500000</v>
      </c>
      <c r="K320" s="68">
        <v>500000</v>
      </c>
      <c r="L320" s="236">
        <v>499978</v>
      </c>
      <c r="M320" s="69">
        <f t="shared" si="183"/>
        <v>500000</v>
      </c>
      <c r="N320" s="69" t="s">
        <v>683</v>
      </c>
      <c r="O320" s="69">
        <f t="shared" si="185"/>
        <v>-22</v>
      </c>
      <c r="P320" s="69">
        <f t="shared" si="186"/>
        <v>99.995599999999996</v>
      </c>
      <c r="Q320" s="69">
        <f t="shared" si="187"/>
        <v>409.79999999998836</v>
      </c>
      <c r="R320" s="69">
        <f t="shared" si="189"/>
        <v>100.08203084183501</v>
      </c>
    </row>
    <row r="321" spans="1:18" s="19" customFormat="1" ht="38.25" x14ac:dyDescent="0.2">
      <c r="A321" s="177" t="s">
        <v>398</v>
      </c>
      <c r="B321" s="61" t="s">
        <v>96</v>
      </c>
      <c r="C321" s="61" t="s">
        <v>21</v>
      </c>
      <c r="D321" s="61" t="s">
        <v>172</v>
      </c>
      <c r="E321" s="61" t="s">
        <v>212</v>
      </c>
      <c r="F321" s="61" t="s">
        <v>19</v>
      </c>
      <c r="G321" s="61"/>
      <c r="H321" s="62">
        <f>H322</f>
        <v>0</v>
      </c>
      <c r="I321" s="62">
        <f>I322</f>
        <v>4800000</v>
      </c>
      <c r="J321" s="88">
        <f t="shared" ref="J321:J322" si="215">J322</f>
        <v>5200000</v>
      </c>
      <c r="K321" s="62">
        <f t="shared" ref="K321:L322" si="216">K322</f>
        <v>5200000</v>
      </c>
      <c r="L321" s="234">
        <f t="shared" si="216"/>
        <v>5200000</v>
      </c>
      <c r="M321" s="63">
        <f t="shared" si="183"/>
        <v>400000</v>
      </c>
      <c r="N321" s="63">
        <f t="shared" si="184"/>
        <v>108.33333333333333</v>
      </c>
      <c r="O321" s="63">
        <f t="shared" si="185"/>
        <v>0</v>
      </c>
      <c r="P321" s="63">
        <f t="shared" si="186"/>
        <v>100</v>
      </c>
      <c r="Q321" s="63">
        <f t="shared" si="187"/>
        <v>5200000</v>
      </c>
      <c r="R321" s="3" t="s">
        <v>683</v>
      </c>
    </row>
    <row r="322" spans="1:18" s="15" customFormat="1" x14ac:dyDescent="0.2">
      <c r="A322" s="178" t="s">
        <v>92</v>
      </c>
      <c r="B322" s="64" t="s">
        <v>96</v>
      </c>
      <c r="C322" s="64" t="s">
        <v>21</v>
      </c>
      <c r="D322" s="64" t="s">
        <v>172</v>
      </c>
      <c r="E322" s="64" t="s">
        <v>212</v>
      </c>
      <c r="F322" s="64">
        <v>300</v>
      </c>
      <c r="G322" s="64"/>
      <c r="H322" s="65">
        <f>H323</f>
        <v>0</v>
      </c>
      <c r="I322" s="65">
        <f>I323</f>
        <v>4800000</v>
      </c>
      <c r="J322" s="86">
        <f t="shared" si="215"/>
        <v>5200000</v>
      </c>
      <c r="K322" s="65">
        <f t="shared" si="216"/>
        <v>5200000</v>
      </c>
      <c r="L322" s="235">
        <f t="shared" si="216"/>
        <v>5200000</v>
      </c>
      <c r="M322" s="3">
        <f t="shared" si="183"/>
        <v>400000</v>
      </c>
      <c r="N322" s="3">
        <f t="shared" si="184"/>
        <v>108.33333333333333</v>
      </c>
      <c r="O322" s="3">
        <f t="shared" si="185"/>
        <v>0</v>
      </c>
      <c r="P322" s="3">
        <f t="shared" si="186"/>
        <v>100</v>
      </c>
      <c r="Q322" s="3">
        <f t="shared" si="187"/>
        <v>5200000</v>
      </c>
      <c r="R322" s="3" t="s">
        <v>683</v>
      </c>
    </row>
    <row r="323" spans="1:18" s="15" customFormat="1" x14ac:dyDescent="0.2">
      <c r="A323" s="180" t="s">
        <v>646</v>
      </c>
      <c r="B323" s="66" t="s">
        <v>96</v>
      </c>
      <c r="C323" s="66" t="s">
        <v>21</v>
      </c>
      <c r="D323" s="66" t="s">
        <v>172</v>
      </c>
      <c r="E323" s="66" t="s">
        <v>212</v>
      </c>
      <c r="F323" s="66" t="s">
        <v>213</v>
      </c>
      <c r="G323" s="66"/>
      <c r="H323" s="85"/>
      <c r="I323" s="68">
        <v>4800000</v>
      </c>
      <c r="J323" s="87">
        <v>5200000</v>
      </c>
      <c r="K323" s="68">
        <v>5200000</v>
      </c>
      <c r="L323" s="236">
        <v>5200000</v>
      </c>
      <c r="M323" s="69">
        <f t="shared" si="183"/>
        <v>400000</v>
      </c>
      <c r="N323" s="69">
        <f t="shared" si="184"/>
        <v>108.33333333333333</v>
      </c>
      <c r="O323" s="69">
        <f t="shared" si="185"/>
        <v>0</v>
      </c>
      <c r="P323" s="69">
        <f t="shared" si="186"/>
        <v>100</v>
      </c>
      <c r="Q323" s="69">
        <f t="shared" si="187"/>
        <v>5200000</v>
      </c>
      <c r="R323" s="3" t="s">
        <v>683</v>
      </c>
    </row>
    <row r="324" spans="1:18" s="16" customFormat="1" ht="25.5" x14ac:dyDescent="0.2">
      <c r="A324" s="177" t="s">
        <v>366</v>
      </c>
      <c r="B324" s="61" t="s">
        <v>96</v>
      </c>
      <c r="C324" s="61" t="s">
        <v>21</v>
      </c>
      <c r="D324" s="61" t="s">
        <v>172</v>
      </c>
      <c r="E324" s="61" t="s">
        <v>104</v>
      </c>
      <c r="F324" s="61" t="s">
        <v>19</v>
      </c>
      <c r="G324" s="61"/>
      <c r="H324" s="62">
        <f t="shared" ref="H324:I326" si="217">H325</f>
        <v>0</v>
      </c>
      <c r="I324" s="62">
        <f t="shared" si="217"/>
        <v>2879259</v>
      </c>
      <c r="J324" s="88">
        <f t="shared" ref="J324:J326" si="218">J325</f>
        <v>2879259</v>
      </c>
      <c r="K324" s="62">
        <f t="shared" ref="K324:L326" si="219">K325</f>
        <v>2879259</v>
      </c>
      <c r="L324" s="234">
        <f t="shared" si="219"/>
        <v>2879259</v>
      </c>
      <c r="M324" s="63">
        <f t="shared" si="183"/>
        <v>0</v>
      </c>
      <c r="N324" s="63">
        <f t="shared" si="184"/>
        <v>100</v>
      </c>
      <c r="O324" s="63">
        <f t="shared" si="185"/>
        <v>0</v>
      </c>
      <c r="P324" s="63">
        <f t="shared" si="186"/>
        <v>100</v>
      </c>
      <c r="Q324" s="63">
        <f t="shared" si="187"/>
        <v>2879259</v>
      </c>
      <c r="R324" s="3" t="s">
        <v>683</v>
      </c>
    </row>
    <row r="325" spans="1:18" ht="25.5" x14ac:dyDescent="0.2">
      <c r="A325" s="184" t="s">
        <v>47</v>
      </c>
      <c r="B325" s="64" t="s">
        <v>96</v>
      </c>
      <c r="C325" s="64" t="s">
        <v>21</v>
      </c>
      <c r="D325" s="64" t="s">
        <v>172</v>
      </c>
      <c r="E325" s="64" t="s">
        <v>104</v>
      </c>
      <c r="F325" s="64">
        <v>200</v>
      </c>
      <c r="G325" s="64"/>
      <c r="H325" s="65">
        <f t="shared" si="217"/>
        <v>0</v>
      </c>
      <c r="I325" s="65">
        <f t="shared" si="217"/>
        <v>2879259</v>
      </c>
      <c r="J325" s="86">
        <f t="shared" si="218"/>
        <v>2879259</v>
      </c>
      <c r="K325" s="65">
        <f t="shared" si="219"/>
        <v>2879259</v>
      </c>
      <c r="L325" s="235">
        <f t="shared" si="219"/>
        <v>2879259</v>
      </c>
      <c r="M325" s="3">
        <f t="shared" si="183"/>
        <v>0</v>
      </c>
      <c r="N325" s="3">
        <f t="shared" si="184"/>
        <v>100</v>
      </c>
      <c r="O325" s="3">
        <f t="shared" si="185"/>
        <v>0</v>
      </c>
      <c r="P325" s="3">
        <f t="shared" si="186"/>
        <v>100</v>
      </c>
      <c r="Q325" s="3">
        <f t="shared" si="187"/>
        <v>2879259</v>
      </c>
      <c r="R325" s="3" t="s">
        <v>683</v>
      </c>
    </row>
    <row r="326" spans="1:18" ht="25.5" x14ac:dyDescent="0.2">
      <c r="A326" s="185" t="s">
        <v>11</v>
      </c>
      <c r="B326" s="64" t="s">
        <v>96</v>
      </c>
      <c r="C326" s="64" t="s">
        <v>21</v>
      </c>
      <c r="D326" s="64" t="s">
        <v>172</v>
      </c>
      <c r="E326" s="64" t="s">
        <v>104</v>
      </c>
      <c r="F326" s="64">
        <v>240</v>
      </c>
      <c r="G326" s="64"/>
      <c r="H326" s="65">
        <f t="shared" si="217"/>
        <v>0</v>
      </c>
      <c r="I326" s="65">
        <v>2879259</v>
      </c>
      <c r="J326" s="86">
        <f t="shared" si="218"/>
        <v>2879259</v>
      </c>
      <c r="K326" s="65">
        <f t="shared" si="219"/>
        <v>2879259</v>
      </c>
      <c r="L326" s="235">
        <f t="shared" si="219"/>
        <v>2879259</v>
      </c>
      <c r="M326" s="3">
        <f t="shared" si="183"/>
        <v>0</v>
      </c>
      <c r="N326" s="3">
        <f t="shared" si="184"/>
        <v>100</v>
      </c>
      <c r="O326" s="3">
        <f t="shared" si="185"/>
        <v>0</v>
      </c>
      <c r="P326" s="3">
        <f t="shared" si="186"/>
        <v>100</v>
      </c>
      <c r="Q326" s="3">
        <f t="shared" si="187"/>
        <v>2879259</v>
      </c>
      <c r="R326" s="3" t="s">
        <v>683</v>
      </c>
    </row>
    <row r="327" spans="1:18" s="15" customFormat="1" x14ac:dyDescent="0.2">
      <c r="A327" s="180" t="s">
        <v>331</v>
      </c>
      <c r="B327" s="66" t="s">
        <v>96</v>
      </c>
      <c r="C327" s="66" t="s">
        <v>21</v>
      </c>
      <c r="D327" s="66" t="s">
        <v>172</v>
      </c>
      <c r="E327" s="66" t="s">
        <v>104</v>
      </c>
      <c r="F327" s="66" t="s">
        <v>25</v>
      </c>
      <c r="G327" s="66"/>
      <c r="H327" s="85"/>
      <c r="I327" s="68"/>
      <c r="J327" s="87">
        <v>2879259</v>
      </c>
      <c r="K327" s="68">
        <v>2879259</v>
      </c>
      <c r="L327" s="236">
        <v>2879259</v>
      </c>
      <c r="M327" s="69">
        <f t="shared" si="183"/>
        <v>2879259</v>
      </c>
      <c r="N327" s="69" t="s">
        <v>683</v>
      </c>
      <c r="O327" s="69">
        <f t="shared" si="185"/>
        <v>0</v>
      </c>
      <c r="P327" s="69">
        <f t="shared" si="186"/>
        <v>100</v>
      </c>
      <c r="Q327" s="69">
        <f t="shared" si="187"/>
        <v>2879259</v>
      </c>
      <c r="R327" s="3" t="s">
        <v>683</v>
      </c>
    </row>
    <row r="328" spans="1:18" s="19" customFormat="1" ht="25.5" x14ac:dyDescent="0.2">
      <c r="A328" s="177" t="s">
        <v>399</v>
      </c>
      <c r="B328" s="61" t="s">
        <v>96</v>
      </c>
      <c r="C328" s="61" t="s">
        <v>21</v>
      </c>
      <c r="D328" s="61" t="s">
        <v>214</v>
      </c>
      <c r="E328" s="61" t="s">
        <v>18</v>
      </c>
      <c r="F328" s="61" t="s">
        <v>19</v>
      </c>
      <c r="G328" s="61"/>
      <c r="H328" s="62">
        <f t="shared" ref="H328:I331" si="220">H329</f>
        <v>0</v>
      </c>
      <c r="I328" s="62">
        <f t="shared" si="220"/>
        <v>80800</v>
      </c>
      <c r="J328" s="88">
        <f t="shared" ref="J328:J331" si="221">J329</f>
        <v>80800</v>
      </c>
      <c r="K328" s="62">
        <f t="shared" ref="K328:L331" si="222">K329</f>
        <v>80800</v>
      </c>
      <c r="L328" s="234">
        <f t="shared" si="222"/>
        <v>35628</v>
      </c>
      <c r="M328" s="63">
        <f t="shared" si="183"/>
        <v>0</v>
      </c>
      <c r="N328" s="63">
        <f t="shared" si="184"/>
        <v>100</v>
      </c>
      <c r="O328" s="63">
        <f t="shared" si="185"/>
        <v>-45172</v>
      </c>
      <c r="P328" s="63">
        <f t="shared" si="186"/>
        <v>44.094059405940591</v>
      </c>
      <c r="Q328" s="63">
        <f t="shared" si="187"/>
        <v>35628</v>
      </c>
      <c r="R328" s="3" t="s">
        <v>683</v>
      </c>
    </row>
    <row r="329" spans="1:18" s="19" customFormat="1" ht="102" x14ac:dyDescent="0.2">
      <c r="A329" s="177" t="s">
        <v>400</v>
      </c>
      <c r="B329" s="61" t="s">
        <v>96</v>
      </c>
      <c r="C329" s="61" t="s">
        <v>21</v>
      </c>
      <c r="D329" s="61" t="s">
        <v>214</v>
      </c>
      <c r="E329" s="61" t="s">
        <v>215</v>
      </c>
      <c r="F329" s="61" t="s">
        <v>19</v>
      </c>
      <c r="G329" s="61"/>
      <c r="H329" s="62">
        <f t="shared" si="220"/>
        <v>0</v>
      </c>
      <c r="I329" s="62">
        <f t="shared" si="220"/>
        <v>80800</v>
      </c>
      <c r="J329" s="88">
        <f t="shared" si="221"/>
        <v>80800</v>
      </c>
      <c r="K329" s="62">
        <f t="shared" si="222"/>
        <v>80800</v>
      </c>
      <c r="L329" s="234">
        <f t="shared" si="222"/>
        <v>35628</v>
      </c>
      <c r="M329" s="63">
        <f t="shared" si="183"/>
        <v>0</v>
      </c>
      <c r="N329" s="63">
        <f t="shared" si="184"/>
        <v>100</v>
      </c>
      <c r="O329" s="63">
        <f t="shared" si="185"/>
        <v>-45172</v>
      </c>
      <c r="P329" s="63">
        <f t="shared" si="186"/>
        <v>44.094059405940591</v>
      </c>
      <c r="Q329" s="63">
        <f t="shared" si="187"/>
        <v>35628</v>
      </c>
      <c r="R329" s="3" t="s">
        <v>683</v>
      </c>
    </row>
    <row r="330" spans="1:18" s="15" customFormat="1" ht="51" x14ac:dyDescent="0.2">
      <c r="A330" s="183" t="s">
        <v>9</v>
      </c>
      <c r="B330" s="64" t="s">
        <v>96</v>
      </c>
      <c r="C330" s="64" t="s">
        <v>21</v>
      </c>
      <c r="D330" s="64" t="s">
        <v>214</v>
      </c>
      <c r="E330" s="64" t="s">
        <v>215</v>
      </c>
      <c r="F330" s="64">
        <v>100</v>
      </c>
      <c r="G330" s="64"/>
      <c r="H330" s="65">
        <f t="shared" si="220"/>
        <v>0</v>
      </c>
      <c r="I330" s="65">
        <f t="shared" si="220"/>
        <v>80800</v>
      </c>
      <c r="J330" s="86">
        <f t="shared" si="221"/>
        <v>80800</v>
      </c>
      <c r="K330" s="65">
        <f t="shared" si="222"/>
        <v>80800</v>
      </c>
      <c r="L330" s="235">
        <f t="shared" si="222"/>
        <v>35628</v>
      </c>
      <c r="M330" s="3">
        <f t="shared" si="183"/>
        <v>0</v>
      </c>
      <c r="N330" s="3">
        <f t="shared" si="184"/>
        <v>100</v>
      </c>
      <c r="O330" s="3">
        <f t="shared" si="185"/>
        <v>-45172</v>
      </c>
      <c r="P330" s="3">
        <f t="shared" si="186"/>
        <v>44.094059405940591</v>
      </c>
      <c r="Q330" s="3">
        <f t="shared" si="187"/>
        <v>35628</v>
      </c>
      <c r="R330" s="3" t="s">
        <v>683</v>
      </c>
    </row>
    <row r="331" spans="1:18" s="15" customFormat="1" ht="25.5" x14ac:dyDescent="0.2">
      <c r="A331" s="184" t="s">
        <v>10</v>
      </c>
      <c r="B331" s="64" t="s">
        <v>96</v>
      </c>
      <c r="C331" s="64" t="s">
        <v>21</v>
      </c>
      <c r="D331" s="64" t="s">
        <v>214</v>
      </c>
      <c r="E331" s="64" t="s">
        <v>215</v>
      </c>
      <c r="F331" s="64">
        <v>120</v>
      </c>
      <c r="G331" s="64"/>
      <c r="H331" s="65">
        <f t="shared" si="220"/>
        <v>0</v>
      </c>
      <c r="I331" s="65">
        <v>80800</v>
      </c>
      <c r="J331" s="86">
        <f t="shared" si="221"/>
        <v>80800</v>
      </c>
      <c r="K331" s="65">
        <f t="shared" si="222"/>
        <v>80800</v>
      </c>
      <c r="L331" s="235">
        <f t="shared" si="222"/>
        <v>35628</v>
      </c>
      <c r="M331" s="3">
        <f t="shared" si="183"/>
        <v>0</v>
      </c>
      <c r="N331" s="3">
        <f t="shared" si="184"/>
        <v>100</v>
      </c>
      <c r="O331" s="3">
        <f t="shared" si="185"/>
        <v>-45172</v>
      </c>
      <c r="P331" s="3">
        <f t="shared" si="186"/>
        <v>44.094059405940591</v>
      </c>
      <c r="Q331" s="3">
        <f t="shared" si="187"/>
        <v>35628</v>
      </c>
      <c r="R331" s="3" t="s">
        <v>683</v>
      </c>
    </row>
    <row r="332" spans="1:18" s="15" customFormat="1" ht="25.5" x14ac:dyDescent="0.2">
      <c r="A332" s="180" t="s">
        <v>640</v>
      </c>
      <c r="B332" s="66" t="s">
        <v>96</v>
      </c>
      <c r="C332" s="66" t="s">
        <v>21</v>
      </c>
      <c r="D332" s="66" t="s">
        <v>214</v>
      </c>
      <c r="E332" s="66" t="s">
        <v>215</v>
      </c>
      <c r="F332" s="66" t="s">
        <v>401</v>
      </c>
      <c r="G332" s="66"/>
      <c r="H332" s="85"/>
      <c r="I332" s="68">
        <v>0</v>
      </c>
      <c r="J332" s="87">
        <v>80800</v>
      </c>
      <c r="K332" s="68">
        <v>80800</v>
      </c>
      <c r="L332" s="236">
        <v>35628</v>
      </c>
      <c r="M332" s="69">
        <f t="shared" si="183"/>
        <v>80800</v>
      </c>
      <c r="N332" s="69" t="s">
        <v>683</v>
      </c>
      <c r="O332" s="69">
        <f t="shared" si="185"/>
        <v>-45172</v>
      </c>
      <c r="P332" s="69">
        <f t="shared" si="186"/>
        <v>44.094059405940591</v>
      </c>
      <c r="Q332" s="69">
        <f t="shared" si="187"/>
        <v>35628</v>
      </c>
      <c r="R332" s="3" t="s">
        <v>683</v>
      </c>
    </row>
    <row r="333" spans="1:18" s="16" customFormat="1" x14ac:dyDescent="0.2">
      <c r="A333" s="177" t="s">
        <v>402</v>
      </c>
      <c r="B333" s="61" t="s">
        <v>96</v>
      </c>
      <c r="C333" s="61" t="s">
        <v>98</v>
      </c>
      <c r="D333" s="61" t="s">
        <v>17</v>
      </c>
      <c r="E333" s="61" t="s">
        <v>18</v>
      </c>
      <c r="F333" s="61" t="s">
        <v>19</v>
      </c>
      <c r="G333" s="61"/>
      <c r="H333" s="62">
        <f>H334+H339+H356</f>
        <v>18320912.719999999</v>
      </c>
      <c r="I333" s="62">
        <f>I334+I339+I356</f>
        <v>26777693.100000001</v>
      </c>
      <c r="J333" s="88">
        <f t="shared" ref="J333:L333" si="223">J334+J339+J356</f>
        <v>26777693.100000001</v>
      </c>
      <c r="K333" s="62">
        <f t="shared" si="223"/>
        <v>26777693.100000001</v>
      </c>
      <c r="L333" s="234">
        <f t="shared" si="223"/>
        <v>21898273.789999999</v>
      </c>
      <c r="M333" s="3">
        <f t="shared" si="183"/>
        <v>0</v>
      </c>
      <c r="N333" s="3">
        <f t="shared" si="184"/>
        <v>100</v>
      </c>
      <c r="O333" s="3">
        <f t="shared" si="185"/>
        <v>-4879419.3100000024</v>
      </c>
      <c r="P333" s="3">
        <f t="shared" si="186"/>
        <v>81.778044539617184</v>
      </c>
      <c r="Q333" s="3">
        <f t="shared" si="187"/>
        <v>3577361.0700000003</v>
      </c>
      <c r="R333" s="3">
        <f t="shared" si="189"/>
        <v>119.52610726699646</v>
      </c>
    </row>
    <row r="334" spans="1:18" s="16" customFormat="1" x14ac:dyDescent="0.2">
      <c r="A334" s="177" t="s">
        <v>403</v>
      </c>
      <c r="B334" s="61" t="s">
        <v>96</v>
      </c>
      <c r="C334" s="61" t="s">
        <v>98</v>
      </c>
      <c r="D334" s="61" t="s">
        <v>142</v>
      </c>
      <c r="E334" s="61" t="s">
        <v>18</v>
      </c>
      <c r="F334" s="61" t="s">
        <v>19</v>
      </c>
      <c r="G334" s="61"/>
      <c r="H334" s="62">
        <f t="shared" ref="H334:I337" si="224">H335</f>
        <v>199500</v>
      </c>
      <c r="I334" s="62">
        <f t="shared" si="224"/>
        <v>912740</v>
      </c>
      <c r="J334" s="88">
        <f t="shared" ref="J334:J337" si="225">J335</f>
        <v>912740</v>
      </c>
      <c r="K334" s="62">
        <f t="shared" ref="K334:L337" si="226">K335</f>
        <v>912740</v>
      </c>
      <c r="L334" s="234">
        <f t="shared" si="226"/>
        <v>0</v>
      </c>
      <c r="M334" s="63">
        <f t="shared" si="183"/>
        <v>0</v>
      </c>
      <c r="N334" s="63">
        <f t="shared" si="184"/>
        <v>100</v>
      </c>
      <c r="O334" s="63">
        <f t="shared" si="185"/>
        <v>-912740</v>
      </c>
      <c r="P334" s="63">
        <f t="shared" si="186"/>
        <v>0</v>
      </c>
      <c r="Q334" s="63">
        <f t="shared" si="187"/>
        <v>-199500</v>
      </c>
      <c r="R334" s="63">
        <f t="shared" si="189"/>
        <v>0</v>
      </c>
    </row>
    <row r="335" spans="1:18" ht="76.5" x14ac:dyDescent="0.2">
      <c r="A335" s="185" t="s">
        <v>404</v>
      </c>
      <c r="B335" s="64" t="s">
        <v>96</v>
      </c>
      <c r="C335" s="64" t="s">
        <v>98</v>
      </c>
      <c r="D335" s="64" t="s">
        <v>142</v>
      </c>
      <c r="E335" s="64" t="s">
        <v>67</v>
      </c>
      <c r="F335" s="64" t="s">
        <v>19</v>
      </c>
      <c r="G335" s="64"/>
      <c r="H335" s="65">
        <f t="shared" si="224"/>
        <v>199500</v>
      </c>
      <c r="I335" s="65">
        <f t="shared" si="224"/>
        <v>912740</v>
      </c>
      <c r="J335" s="86">
        <f t="shared" si="225"/>
        <v>912740</v>
      </c>
      <c r="K335" s="65">
        <f t="shared" si="226"/>
        <v>912740</v>
      </c>
      <c r="L335" s="235">
        <f t="shared" si="226"/>
        <v>0</v>
      </c>
      <c r="M335" s="3">
        <f t="shared" ref="M335:M398" si="227">J335-I335</f>
        <v>0</v>
      </c>
      <c r="N335" s="3">
        <f t="shared" ref="N335:N393" si="228">J335/I335*100</f>
        <v>100</v>
      </c>
      <c r="O335" s="3">
        <f t="shared" ref="O335:O398" si="229">L335-K335</f>
        <v>-912740</v>
      </c>
      <c r="P335" s="3">
        <f t="shared" ref="P335:P393" si="230">L335/K335*100</f>
        <v>0</v>
      </c>
      <c r="Q335" s="3">
        <f t="shared" ref="Q335:Q398" si="231">L335-H335</f>
        <v>-199500</v>
      </c>
      <c r="R335" s="3">
        <f t="shared" ref="R335:R398" si="232">L335/H335*100</f>
        <v>0</v>
      </c>
    </row>
    <row r="336" spans="1:18" s="15" customFormat="1" ht="25.5" x14ac:dyDescent="0.2">
      <c r="A336" s="184" t="s">
        <v>47</v>
      </c>
      <c r="B336" s="64" t="s">
        <v>96</v>
      </c>
      <c r="C336" s="64" t="s">
        <v>98</v>
      </c>
      <c r="D336" s="64" t="s">
        <v>142</v>
      </c>
      <c r="E336" s="64" t="s">
        <v>67</v>
      </c>
      <c r="F336" s="64">
        <v>200</v>
      </c>
      <c r="G336" s="64"/>
      <c r="H336" s="65">
        <f t="shared" si="224"/>
        <v>199500</v>
      </c>
      <c r="I336" s="65">
        <f t="shared" si="224"/>
        <v>912740</v>
      </c>
      <c r="J336" s="86">
        <f t="shared" si="225"/>
        <v>912740</v>
      </c>
      <c r="K336" s="65">
        <f t="shared" si="226"/>
        <v>912740</v>
      </c>
      <c r="L336" s="235">
        <f t="shared" si="226"/>
        <v>0</v>
      </c>
      <c r="M336" s="3">
        <f t="shared" si="227"/>
        <v>0</v>
      </c>
      <c r="N336" s="3">
        <f t="shared" si="228"/>
        <v>100</v>
      </c>
      <c r="O336" s="3">
        <f t="shared" si="229"/>
        <v>-912740</v>
      </c>
      <c r="P336" s="3">
        <f t="shared" si="230"/>
        <v>0</v>
      </c>
      <c r="Q336" s="3">
        <f t="shared" si="231"/>
        <v>-199500</v>
      </c>
      <c r="R336" s="3">
        <f t="shared" si="232"/>
        <v>0</v>
      </c>
    </row>
    <row r="337" spans="1:18" s="15" customFormat="1" ht="25.5" x14ac:dyDescent="0.2">
      <c r="A337" s="185" t="s">
        <v>11</v>
      </c>
      <c r="B337" s="64" t="s">
        <v>96</v>
      </c>
      <c r="C337" s="64" t="s">
        <v>98</v>
      </c>
      <c r="D337" s="64" t="s">
        <v>142</v>
      </c>
      <c r="E337" s="64" t="s">
        <v>67</v>
      </c>
      <c r="F337" s="64">
        <v>240</v>
      </c>
      <c r="G337" s="64"/>
      <c r="H337" s="65">
        <f t="shared" si="224"/>
        <v>199500</v>
      </c>
      <c r="I337" s="65">
        <v>912740</v>
      </c>
      <c r="J337" s="86">
        <f t="shared" si="225"/>
        <v>912740</v>
      </c>
      <c r="K337" s="65">
        <f t="shared" si="226"/>
        <v>912740</v>
      </c>
      <c r="L337" s="235">
        <f t="shared" si="226"/>
        <v>0</v>
      </c>
      <c r="M337" s="3">
        <f t="shared" si="227"/>
        <v>0</v>
      </c>
      <c r="N337" s="3">
        <f t="shared" si="228"/>
        <v>100</v>
      </c>
      <c r="O337" s="3">
        <f t="shared" si="229"/>
        <v>-912740</v>
      </c>
      <c r="P337" s="3">
        <f t="shared" si="230"/>
        <v>0</v>
      </c>
      <c r="Q337" s="3">
        <f t="shared" si="231"/>
        <v>-199500</v>
      </c>
      <c r="R337" s="3">
        <f t="shared" si="232"/>
        <v>0</v>
      </c>
    </row>
    <row r="338" spans="1:18" s="15" customFormat="1" x14ac:dyDescent="0.2">
      <c r="A338" s="180" t="s">
        <v>331</v>
      </c>
      <c r="B338" s="66" t="s">
        <v>96</v>
      </c>
      <c r="C338" s="66" t="s">
        <v>98</v>
      </c>
      <c r="D338" s="66" t="s">
        <v>142</v>
      </c>
      <c r="E338" s="66" t="s">
        <v>67</v>
      </c>
      <c r="F338" s="66" t="s">
        <v>25</v>
      </c>
      <c r="G338" s="66" t="s">
        <v>405</v>
      </c>
      <c r="H338" s="85">
        <v>199500</v>
      </c>
      <c r="I338" s="68">
        <v>0</v>
      </c>
      <c r="J338" s="87">
        <v>912740</v>
      </c>
      <c r="K338" s="68">
        <v>912740</v>
      </c>
      <c r="L338" s="236">
        <v>0</v>
      </c>
      <c r="M338" s="69">
        <f t="shared" si="227"/>
        <v>912740</v>
      </c>
      <c r="N338" s="69" t="s">
        <v>683</v>
      </c>
      <c r="O338" s="69">
        <f t="shared" si="229"/>
        <v>-912740</v>
      </c>
      <c r="P338" s="69">
        <f t="shared" si="230"/>
        <v>0</v>
      </c>
      <c r="Q338" s="69">
        <f t="shared" si="231"/>
        <v>-199500</v>
      </c>
      <c r="R338" s="69">
        <f t="shared" si="232"/>
        <v>0</v>
      </c>
    </row>
    <row r="339" spans="1:18" s="16" customFormat="1" x14ac:dyDescent="0.2">
      <c r="A339" s="177" t="s">
        <v>406</v>
      </c>
      <c r="B339" s="61" t="s">
        <v>96</v>
      </c>
      <c r="C339" s="61" t="s">
        <v>98</v>
      </c>
      <c r="D339" s="61" t="s">
        <v>22</v>
      </c>
      <c r="E339" s="61" t="s">
        <v>18</v>
      </c>
      <c r="F339" s="61" t="s">
        <v>19</v>
      </c>
      <c r="G339" s="61"/>
      <c r="H339" s="62">
        <f>H340+H344+H348+H352</f>
        <v>17803413.219999999</v>
      </c>
      <c r="I339" s="62">
        <f>I340+I344+I348+I352</f>
        <v>25289753.100000001</v>
      </c>
      <c r="J339" s="88">
        <f t="shared" ref="J339:L339" si="233">J340+J344+J348+J352</f>
        <v>25289753.100000001</v>
      </c>
      <c r="K339" s="62">
        <f t="shared" si="233"/>
        <v>25289753.100000001</v>
      </c>
      <c r="L339" s="234">
        <f t="shared" si="233"/>
        <v>21323423.789999999</v>
      </c>
      <c r="M339" s="63">
        <f t="shared" si="227"/>
        <v>0</v>
      </c>
      <c r="N339" s="63">
        <f t="shared" si="228"/>
        <v>100</v>
      </c>
      <c r="O339" s="63">
        <f t="shared" si="229"/>
        <v>-3966329.3100000024</v>
      </c>
      <c r="P339" s="63">
        <f t="shared" si="230"/>
        <v>84.316456968494478</v>
      </c>
      <c r="Q339" s="63">
        <f t="shared" si="231"/>
        <v>3520010.5700000003</v>
      </c>
      <c r="R339" s="63">
        <f t="shared" si="232"/>
        <v>119.7715490086232</v>
      </c>
    </row>
    <row r="340" spans="1:18" s="16" customFormat="1" ht="89.25" x14ac:dyDescent="0.2">
      <c r="A340" s="177" t="s">
        <v>407</v>
      </c>
      <c r="B340" s="61" t="s">
        <v>96</v>
      </c>
      <c r="C340" s="61" t="s">
        <v>98</v>
      </c>
      <c r="D340" s="61" t="s">
        <v>22</v>
      </c>
      <c r="E340" s="61" t="s">
        <v>119</v>
      </c>
      <c r="F340" s="61" t="s">
        <v>19</v>
      </c>
      <c r="G340" s="61"/>
      <c r="H340" s="62">
        <f t="shared" ref="H340:I342" si="234">H341</f>
        <v>7171782.0899999999</v>
      </c>
      <c r="I340" s="62">
        <f t="shared" si="234"/>
        <v>9000000</v>
      </c>
      <c r="J340" s="88">
        <f t="shared" ref="J340:J342" si="235">J341</f>
        <v>9000000</v>
      </c>
      <c r="K340" s="62">
        <f t="shared" ref="K340:L342" si="236">K341</f>
        <v>9000000</v>
      </c>
      <c r="L340" s="234">
        <f t="shared" si="236"/>
        <v>7424616.4100000001</v>
      </c>
      <c r="M340" s="63">
        <f t="shared" si="227"/>
        <v>0</v>
      </c>
      <c r="N340" s="63">
        <f t="shared" si="228"/>
        <v>100</v>
      </c>
      <c r="O340" s="63">
        <f t="shared" si="229"/>
        <v>-1575383.5899999999</v>
      </c>
      <c r="P340" s="63">
        <f t="shared" si="230"/>
        <v>82.495737888888883</v>
      </c>
      <c r="Q340" s="63">
        <f t="shared" si="231"/>
        <v>252834.3200000003</v>
      </c>
      <c r="R340" s="63">
        <f t="shared" si="232"/>
        <v>103.52540438104694</v>
      </c>
    </row>
    <row r="341" spans="1:18" ht="25.5" x14ac:dyDescent="0.2">
      <c r="A341" s="184" t="s">
        <v>47</v>
      </c>
      <c r="B341" s="64" t="s">
        <v>96</v>
      </c>
      <c r="C341" s="64" t="s">
        <v>98</v>
      </c>
      <c r="D341" s="64" t="s">
        <v>22</v>
      </c>
      <c r="E341" s="64" t="s">
        <v>119</v>
      </c>
      <c r="F341" s="64">
        <v>200</v>
      </c>
      <c r="G341" s="64"/>
      <c r="H341" s="65">
        <f t="shared" si="234"/>
        <v>7171782.0899999999</v>
      </c>
      <c r="I341" s="65">
        <f t="shared" si="234"/>
        <v>9000000</v>
      </c>
      <c r="J341" s="86">
        <f t="shared" si="235"/>
        <v>9000000</v>
      </c>
      <c r="K341" s="65">
        <f t="shared" si="236"/>
        <v>9000000</v>
      </c>
      <c r="L341" s="235">
        <f t="shared" si="236"/>
        <v>7424616.4100000001</v>
      </c>
      <c r="M341" s="3">
        <f t="shared" si="227"/>
        <v>0</v>
      </c>
      <c r="N341" s="3">
        <f t="shared" si="228"/>
        <v>100</v>
      </c>
      <c r="O341" s="3">
        <f t="shared" si="229"/>
        <v>-1575383.5899999999</v>
      </c>
      <c r="P341" s="3">
        <f t="shared" si="230"/>
        <v>82.495737888888883</v>
      </c>
      <c r="Q341" s="3">
        <f t="shared" si="231"/>
        <v>252834.3200000003</v>
      </c>
      <c r="R341" s="3">
        <f t="shared" si="232"/>
        <v>103.52540438104694</v>
      </c>
    </row>
    <row r="342" spans="1:18" s="15" customFormat="1" ht="25.5" x14ac:dyDescent="0.2">
      <c r="A342" s="185" t="s">
        <v>11</v>
      </c>
      <c r="B342" s="64" t="s">
        <v>96</v>
      </c>
      <c r="C342" s="64" t="s">
        <v>98</v>
      </c>
      <c r="D342" s="64" t="s">
        <v>22</v>
      </c>
      <c r="E342" s="64" t="s">
        <v>119</v>
      </c>
      <c r="F342" s="64">
        <v>240</v>
      </c>
      <c r="G342" s="64"/>
      <c r="H342" s="65">
        <f t="shared" si="234"/>
        <v>7171782.0899999999</v>
      </c>
      <c r="I342" s="65">
        <v>9000000</v>
      </c>
      <c r="J342" s="86">
        <f t="shared" si="235"/>
        <v>9000000</v>
      </c>
      <c r="K342" s="65">
        <f t="shared" si="236"/>
        <v>9000000</v>
      </c>
      <c r="L342" s="235">
        <f t="shared" si="236"/>
        <v>7424616.4100000001</v>
      </c>
      <c r="M342" s="3">
        <f t="shared" si="227"/>
        <v>0</v>
      </c>
      <c r="N342" s="3">
        <f t="shared" si="228"/>
        <v>100</v>
      </c>
      <c r="O342" s="3">
        <f t="shared" si="229"/>
        <v>-1575383.5899999999</v>
      </c>
      <c r="P342" s="3">
        <f t="shared" si="230"/>
        <v>82.495737888888883</v>
      </c>
      <c r="Q342" s="3">
        <f t="shared" si="231"/>
        <v>252834.3200000003</v>
      </c>
      <c r="R342" s="3">
        <f t="shared" si="232"/>
        <v>103.52540438104694</v>
      </c>
    </row>
    <row r="343" spans="1:18" s="15" customFormat="1" x14ac:dyDescent="0.2">
      <c r="A343" s="180" t="s">
        <v>331</v>
      </c>
      <c r="B343" s="66" t="s">
        <v>96</v>
      </c>
      <c r="C343" s="66" t="s">
        <v>98</v>
      </c>
      <c r="D343" s="66" t="s">
        <v>22</v>
      </c>
      <c r="E343" s="66" t="s">
        <v>119</v>
      </c>
      <c r="F343" s="66" t="s">
        <v>25</v>
      </c>
      <c r="G343" s="66"/>
      <c r="H343" s="85">
        <v>7171782.0899999999</v>
      </c>
      <c r="I343" s="68"/>
      <c r="J343" s="87">
        <v>9000000</v>
      </c>
      <c r="K343" s="68">
        <v>9000000</v>
      </c>
      <c r="L343" s="236">
        <v>7424616.4100000001</v>
      </c>
      <c r="M343" s="69">
        <f t="shared" si="227"/>
        <v>9000000</v>
      </c>
      <c r="N343" s="69" t="s">
        <v>683</v>
      </c>
      <c r="O343" s="69">
        <f t="shared" si="229"/>
        <v>-1575383.5899999999</v>
      </c>
      <c r="P343" s="69">
        <f t="shared" si="230"/>
        <v>82.495737888888883</v>
      </c>
      <c r="Q343" s="69">
        <f t="shared" si="231"/>
        <v>252834.3200000003</v>
      </c>
      <c r="R343" s="69">
        <f t="shared" si="232"/>
        <v>103.52540438104694</v>
      </c>
    </row>
    <row r="344" spans="1:18" s="16" customFormat="1" ht="76.5" x14ac:dyDescent="0.2">
      <c r="A344" s="177" t="s">
        <v>408</v>
      </c>
      <c r="B344" s="61" t="s">
        <v>96</v>
      </c>
      <c r="C344" s="61" t="s">
        <v>98</v>
      </c>
      <c r="D344" s="61" t="s">
        <v>22</v>
      </c>
      <c r="E344" s="61" t="s">
        <v>120</v>
      </c>
      <c r="F344" s="61" t="s">
        <v>19</v>
      </c>
      <c r="G344" s="61"/>
      <c r="H344" s="62">
        <f t="shared" ref="H344:I346" si="237">H345</f>
        <v>4794964.8</v>
      </c>
      <c r="I344" s="62">
        <f t="shared" si="237"/>
        <v>4489753.0999999996</v>
      </c>
      <c r="J344" s="88">
        <f t="shared" ref="J344:J346" si="238">J345</f>
        <v>4489753.0999999996</v>
      </c>
      <c r="K344" s="62">
        <f t="shared" ref="K344:L346" si="239">K345</f>
        <v>4489753.0999999996</v>
      </c>
      <c r="L344" s="234">
        <f t="shared" si="239"/>
        <v>3212974.04</v>
      </c>
      <c r="M344" s="63">
        <f t="shared" si="227"/>
        <v>0</v>
      </c>
      <c r="N344" s="63">
        <f t="shared" si="228"/>
        <v>100</v>
      </c>
      <c r="O344" s="63">
        <f t="shared" si="229"/>
        <v>-1276779.0599999996</v>
      </c>
      <c r="P344" s="63">
        <f t="shared" si="230"/>
        <v>71.562377004650884</v>
      </c>
      <c r="Q344" s="63">
        <f t="shared" si="231"/>
        <v>-1581990.7599999998</v>
      </c>
      <c r="R344" s="63">
        <f t="shared" si="232"/>
        <v>67.007249771677152</v>
      </c>
    </row>
    <row r="345" spans="1:18" ht="25.5" x14ac:dyDescent="0.2">
      <c r="A345" s="184" t="s">
        <v>47</v>
      </c>
      <c r="B345" s="64" t="s">
        <v>96</v>
      </c>
      <c r="C345" s="64" t="s">
        <v>98</v>
      </c>
      <c r="D345" s="64" t="s">
        <v>22</v>
      </c>
      <c r="E345" s="64" t="s">
        <v>120</v>
      </c>
      <c r="F345" s="64">
        <v>200</v>
      </c>
      <c r="G345" s="64"/>
      <c r="H345" s="65">
        <f t="shared" si="237"/>
        <v>4794964.8</v>
      </c>
      <c r="I345" s="65">
        <f t="shared" si="237"/>
        <v>4489753.0999999996</v>
      </c>
      <c r="J345" s="86">
        <f t="shared" si="238"/>
        <v>4489753.0999999996</v>
      </c>
      <c r="K345" s="65">
        <f t="shared" si="239"/>
        <v>4489753.0999999996</v>
      </c>
      <c r="L345" s="235">
        <f t="shared" si="239"/>
        <v>3212974.04</v>
      </c>
      <c r="M345" s="3">
        <f t="shared" si="227"/>
        <v>0</v>
      </c>
      <c r="N345" s="3">
        <f t="shared" si="228"/>
        <v>100</v>
      </c>
      <c r="O345" s="3">
        <f t="shared" si="229"/>
        <v>-1276779.0599999996</v>
      </c>
      <c r="P345" s="3">
        <f t="shared" si="230"/>
        <v>71.562377004650884</v>
      </c>
      <c r="Q345" s="3">
        <f t="shared" si="231"/>
        <v>-1581990.7599999998</v>
      </c>
      <c r="R345" s="3">
        <f t="shared" si="232"/>
        <v>67.007249771677152</v>
      </c>
    </row>
    <row r="346" spans="1:18" ht="25.5" x14ac:dyDescent="0.2">
      <c r="A346" s="185" t="s">
        <v>11</v>
      </c>
      <c r="B346" s="64" t="s">
        <v>96</v>
      </c>
      <c r="C346" s="64" t="s">
        <v>98</v>
      </c>
      <c r="D346" s="64" t="s">
        <v>22</v>
      </c>
      <c r="E346" s="64" t="s">
        <v>120</v>
      </c>
      <c r="F346" s="64">
        <v>240</v>
      </c>
      <c r="G346" s="64"/>
      <c r="H346" s="65">
        <f t="shared" si="237"/>
        <v>4794964.8</v>
      </c>
      <c r="I346" s="65">
        <v>4489753.0999999996</v>
      </c>
      <c r="J346" s="86">
        <f t="shared" si="238"/>
        <v>4489753.0999999996</v>
      </c>
      <c r="K346" s="65">
        <f t="shared" si="239"/>
        <v>4489753.0999999996</v>
      </c>
      <c r="L346" s="235">
        <f t="shared" si="239"/>
        <v>3212974.04</v>
      </c>
      <c r="M346" s="3">
        <f t="shared" si="227"/>
        <v>0</v>
      </c>
      <c r="N346" s="3">
        <f t="shared" si="228"/>
        <v>100</v>
      </c>
      <c r="O346" s="3">
        <f t="shared" si="229"/>
        <v>-1276779.0599999996</v>
      </c>
      <c r="P346" s="3">
        <f t="shared" si="230"/>
        <v>71.562377004650884</v>
      </c>
      <c r="Q346" s="3">
        <f t="shared" si="231"/>
        <v>-1581990.7599999998</v>
      </c>
      <c r="R346" s="3">
        <f t="shared" si="232"/>
        <v>67.007249771677152</v>
      </c>
    </row>
    <row r="347" spans="1:18" s="15" customFormat="1" x14ac:dyDescent="0.2">
      <c r="A347" s="180" t="s">
        <v>331</v>
      </c>
      <c r="B347" s="66" t="s">
        <v>96</v>
      </c>
      <c r="C347" s="66" t="s">
        <v>98</v>
      </c>
      <c r="D347" s="66" t="s">
        <v>22</v>
      </c>
      <c r="E347" s="66" t="s">
        <v>120</v>
      </c>
      <c r="F347" s="66" t="s">
        <v>25</v>
      </c>
      <c r="G347" s="66"/>
      <c r="H347" s="85">
        <v>4794964.8</v>
      </c>
      <c r="I347" s="68"/>
      <c r="J347" s="87">
        <v>4489753.0999999996</v>
      </c>
      <c r="K347" s="68">
        <v>4489753.0999999996</v>
      </c>
      <c r="L347" s="236">
        <v>3212974.04</v>
      </c>
      <c r="M347" s="69">
        <f t="shared" si="227"/>
        <v>4489753.0999999996</v>
      </c>
      <c r="N347" s="69" t="s">
        <v>683</v>
      </c>
      <c r="O347" s="69">
        <f t="shared" si="229"/>
        <v>-1276779.0599999996</v>
      </c>
      <c r="P347" s="69">
        <f t="shared" si="230"/>
        <v>71.562377004650884</v>
      </c>
      <c r="Q347" s="69">
        <f t="shared" si="231"/>
        <v>-1581990.7599999998</v>
      </c>
      <c r="R347" s="69">
        <f t="shared" si="232"/>
        <v>67.007249771677152</v>
      </c>
    </row>
    <row r="348" spans="1:18" s="16" customFormat="1" ht="76.5" x14ac:dyDescent="0.2">
      <c r="A348" s="177" t="s">
        <v>409</v>
      </c>
      <c r="B348" s="61" t="s">
        <v>96</v>
      </c>
      <c r="C348" s="61" t="s">
        <v>98</v>
      </c>
      <c r="D348" s="61" t="s">
        <v>22</v>
      </c>
      <c r="E348" s="61" t="s">
        <v>121</v>
      </c>
      <c r="F348" s="61" t="s">
        <v>19</v>
      </c>
      <c r="G348" s="61"/>
      <c r="H348" s="62">
        <f t="shared" ref="H348:I350" si="240">H349</f>
        <v>5836666.3300000001</v>
      </c>
      <c r="I348" s="62">
        <f t="shared" si="240"/>
        <v>11000000</v>
      </c>
      <c r="J348" s="88">
        <f t="shared" ref="J348:J350" si="241">J349</f>
        <v>11000000</v>
      </c>
      <c r="K348" s="62">
        <f t="shared" ref="K348:L350" si="242">K349</f>
        <v>11000000</v>
      </c>
      <c r="L348" s="234">
        <f t="shared" si="242"/>
        <v>10685833.34</v>
      </c>
      <c r="M348" s="63">
        <f t="shared" si="227"/>
        <v>0</v>
      </c>
      <c r="N348" s="63">
        <f t="shared" si="228"/>
        <v>100</v>
      </c>
      <c r="O348" s="63">
        <f t="shared" si="229"/>
        <v>-314166.66000000015</v>
      </c>
      <c r="P348" s="63">
        <f t="shared" si="230"/>
        <v>97.14393945454546</v>
      </c>
      <c r="Q348" s="63">
        <f t="shared" si="231"/>
        <v>4849167.01</v>
      </c>
      <c r="R348" s="63">
        <f t="shared" si="232"/>
        <v>183.08110719085769</v>
      </c>
    </row>
    <row r="349" spans="1:18" ht="25.5" x14ac:dyDescent="0.2">
      <c r="A349" s="184" t="s">
        <v>47</v>
      </c>
      <c r="B349" s="64" t="s">
        <v>96</v>
      </c>
      <c r="C349" s="64" t="s">
        <v>98</v>
      </c>
      <c r="D349" s="64" t="s">
        <v>22</v>
      </c>
      <c r="E349" s="64" t="s">
        <v>121</v>
      </c>
      <c r="F349" s="64">
        <v>200</v>
      </c>
      <c r="G349" s="64"/>
      <c r="H349" s="65">
        <f t="shared" si="240"/>
        <v>5836666.3300000001</v>
      </c>
      <c r="I349" s="65">
        <f t="shared" si="240"/>
        <v>11000000</v>
      </c>
      <c r="J349" s="86">
        <f t="shared" si="241"/>
        <v>11000000</v>
      </c>
      <c r="K349" s="65">
        <f t="shared" si="242"/>
        <v>11000000</v>
      </c>
      <c r="L349" s="235">
        <f t="shared" si="242"/>
        <v>10685833.34</v>
      </c>
      <c r="M349" s="3">
        <f t="shared" si="227"/>
        <v>0</v>
      </c>
      <c r="N349" s="3">
        <f t="shared" si="228"/>
        <v>100</v>
      </c>
      <c r="O349" s="3">
        <f t="shared" si="229"/>
        <v>-314166.66000000015</v>
      </c>
      <c r="P349" s="3">
        <f t="shared" si="230"/>
        <v>97.14393945454546</v>
      </c>
      <c r="Q349" s="3">
        <f t="shared" si="231"/>
        <v>4849167.01</v>
      </c>
      <c r="R349" s="3">
        <f t="shared" si="232"/>
        <v>183.08110719085769</v>
      </c>
    </row>
    <row r="350" spans="1:18" ht="25.5" x14ac:dyDescent="0.2">
      <c r="A350" s="185" t="s">
        <v>11</v>
      </c>
      <c r="B350" s="64" t="s">
        <v>96</v>
      </c>
      <c r="C350" s="64" t="s">
        <v>98</v>
      </c>
      <c r="D350" s="64" t="s">
        <v>22</v>
      </c>
      <c r="E350" s="64" t="s">
        <v>121</v>
      </c>
      <c r="F350" s="64">
        <v>240</v>
      </c>
      <c r="G350" s="64"/>
      <c r="H350" s="65">
        <f t="shared" si="240"/>
        <v>5836666.3300000001</v>
      </c>
      <c r="I350" s="65">
        <v>11000000</v>
      </c>
      <c r="J350" s="86">
        <f t="shared" si="241"/>
        <v>11000000</v>
      </c>
      <c r="K350" s="65">
        <f t="shared" si="242"/>
        <v>11000000</v>
      </c>
      <c r="L350" s="235">
        <f t="shared" si="242"/>
        <v>10685833.34</v>
      </c>
      <c r="M350" s="3">
        <f t="shared" si="227"/>
        <v>0</v>
      </c>
      <c r="N350" s="3">
        <f t="shared" si="228"/>
        <v>100</v>
      </c>
      <c r="O350" s="3">
        <f t="shared" si="229"/>
        <v>-314166.66000000015</v>
      </c>
      <c r="P350" s="3">
        <f t="shared" si="230"/>
        <v>97.14393945454546</v>
      </c>
      <c r="Q350" s="3">
        <f t="shared" si="231"/>
        <v>4849167.01</v>
      </c>
      <c r="R350" s="3">
        <f t="shared" si="232"/>
        <v>183.08110719085769</v>
      </c>
    </row>
    <row r="351" spans="1:18" s="15" customFormat="1" x14ac:dyDescent="0.2">
      <c r="A351" s="180" t="s">
        <v>331</v>
      </c>
      <c r="B351" s="66" t="s">
        <v>96</v>
      </c>
      <c r="C351" s="66" t="s">
        <v>98</v>
      </c>
      <c r="D351" s="66" t="s">
        <v>22</v>
      </c>
      <c r="E351" s="66" t="s">
        <v>121</v>
      </c>
      <c r="F351" s="66" t="s">
        <v>25</v>
      </c>
      <c r="G351" s="66"/>
      <c r="H351" s="85">
        <v>5836666.3300000001</v>
      </c>
      <c r="I351" s="68"/>
      <c r="J351" s="87">
        <v>11000000</v>
      </c>
      <c r="K351" s="68">
        <v>11000000</v>
      </c>
      <c r="L351" s="236">
        <v>10685833.34</v>
      </c>
      <c r="M351" s="69">
        <f t="shared" si="227"/>
        <v>11000000</v>
      </c>
      <c r="N351" s="69" t="s">
        <v>683</v>
      </c>
      <c r="O351" s="69">
        <f t="shared" si="229"/>
        <v>-314166.66000000015</v>
      </c>
      <c r="P351" s="69">
        <f t="shared" si="230"/>
        <v>97.14393945454546</v>
      </c>
      <c r="Q351" s="69">
        <f t="shared" si="231"/>
        <v>4849167.01</v>
      </c>
      <c r="R351" s="69">
        <f t="shared" si="232"/>
        <v>183.08110719085769</v>
      </c>
    </row>
    <row r="352" spans="1:18" s="19" customFormat="1" ht="102" x14ac:dyDescent="0.2">
      <c r="A352" s="177" t="s">
        <v>410</v>
      </c>
      <c r="B352" s="61" t="s">
        <v>96</v>
      </c>
      <c r="C352" s="61" t="s">
        <v>98</v>
      </c>
      <c r="D352" s="61" t="s">
        <v>22</v>
      </c>
      <c r="E352" s="61" t="s">
        <v>122</v>
      </c>
      <c r="F352" s="61" t="s">
        <v>19</v>
      </c>
      <c r="G352" s="61"/>
      <c r="H352" s="62">
        <f t="shared" ref="H352:I354" si="243">H353</f>
        <v>0</v>
      </c>
      <c r="I352" s="62">
        <f t="shared" si="243"/>
        <v>800000</v>
      </c>
      <c r="J352" s="88">
        <f t="shared" ref="J352:J354" si="244">J353</f>
        <v>800000</v>
      </c>
      <c r="K352" s="62">
        <f t="shared" ref="K352:L354" si="245">K353</f>
        <v>800000</v>
      </c>
      <c r="L352" s="234">
        <f t="shared" si="245"/>
        <v>0</v>
      </c>
      <c r="M352" s="63">
        <f t="shared" si="227"/>
        <v>0</v>
      </c>
      <c r="N352" s="63">
        <f t="shared" si="228"/>
        <v>100</v>
      </c>
      <c r="O352" s="63">
        <f t="shared" si="229"/>
        <v>-800000</v>
      </c>
      <c r="P352" s="63">
        <f t="shared" si="230"/>
        <v>0</v>
      </c>
      <c r="Q352" s="63">
        <f t="shared" si="231"/>
        <v>0</v>
      </c>
      <c r="R352" s="3" t="s">
        <v>683</v>
      </c>
    </row>
    <row r="353" spans="1:18" s="15" customFormat="1" ht="25.5" x14ac:dyDescent="0.2">
      <c r="A353" s="184" t="s">
        <v>47</v>
      </c>
      <c r="B353" s="64" t="s">
        <v>96</v>
      </c>
      <c r="C353" s="64" t="s">
        <v>98</v>
      </c>
      <c r="D353" s="64" t="s">
        <v>22</v>
      </c>
      <c r="E353" s="64" t="s">
        <v>122</v>
      </c>
      <c r="F353" s="64">
        <v>200</v>
      </c>
      <c r="G353" s="64"/>
      <c r="H353" s="65">
        <f t="shared" si="243"/>
        <v>0</v>
      </c>
      <c r="I353" s="65">
        <f t="shared" si="243"/>
        <v>800000</v>
      </c>
      <c r="J353" s="86">
        <f t="shared" si="244"/>
        <v>800000</v>
      </c>
      <c r="K353" s="65">
        <f t="shared" si="245"/>
        <v>800000</v>
      </c>
      <c r="L353" s="235">
        <f t="shared" si="245"/>
        <v>0</v>
      </c>
      <c r="M353" s="3">
        <f t="shared" si="227"/>
        <v>0</v>
      </c>
      <c r="N353" s="3">
        <f t="shared" si="228"/>
        <v>100</v>
      </c>
      <c r="O353" s="3">
        <f t="shared" si="229"/>
        <v>-800000</v>
      </c>
      <c r="P353" s="3">
        <f t="shared" si="230"/>
        <v>0</v>
      </c>
      <c r="Q353" s="3">
        <f t="shared" si="231"/>
        <v>0</v>
      </c>
      <c r="R353" s="3" t="s">
        <v>683</v>
      </c>
    </row>
    <row r="354" spans="1:18" ht="25.5" x14ac:dyDescent="0.2">
      <c r="A354" s="185" t="s">
        <v>11</v>
      </c>
      <c r="B354" s="64" t="s">
        <v>96</v>
      </c>
      <c r="C354" s="64" t="s">
        <v>98</v>
      </c>
      <c r="D354" s="64" t="s">
        <v>22</v>
      </c>
      <c r="E354" s="64" t="s">
        <v>122</v>
      </c>
      <c r="F354" s="64">
        <v>240</v>
      </c>
      <c r="G354" s="64"/>
      <c r="H354" s="65">
        <f t="shared" si="243"/>
        <v>0</v>
      </c>
      <c r="I354" s="65">
        <v>800000</v>
      </c>
      <c r="J354" s="86">
        <f t="shared" si="244"/>
        <v>800000</v>
      </c>
      <c r="K354" s="65">
        <f t="shared" si="245"/>
        <v>800000</v>
      </c>
      <c r="L354" s="235">
        <f t="shared" si="245"/>
        <v>0</v>
      </c>
      <c r="M354" s="3">
        <f t="shared" si="227"/>
        <v>0</v>
      </c>
      <c r="N354" s="3">
        <f t="shared" si="228"/>
        <v>100</v>
      </c>
      <c r="O354" s="3">
        <f t="shared" si="229"/>
        <v>-800000</v>
      </c>
      <c r="P354" s="3">
        <f t="shared" si="230"/>
        <v>0</v>
      </c>
      <c r="Q354" s="3">
        <f t="shared" si="231"/>
        <v>0</v>
      </c>
      <c r="R354" s="3" t="s">
        <v>683</v>
      </c>
    </row>
    <row r="355" spans="1:18" s="15" customFormat="1" x14ac:dyDescent="0.2">
      <c r="A355" s="180" t="s">
        <v>331</v>
      </c>
      <c r="B355" s="66" t="s">
        <v>96</v>
      </c>
      <c r="C355" s="66" t="s">
        <v>98</v>
      </c>
      <c r="D355" s="66" t="s">
        <v>22</v>
      </c>
      <c r="E355" s="66" t="s">
        <v>122</v>
      </c>
      <c r="F355" s="66" t="s">
        <v>25</v>
      </c>
      <c r="G355" s="66"/>
      <c r="H355" s="85"/>
      <c r="I355" s="68"/>
      <c r="J355" s="87">
        <v>800000</v>
      </c>
      <c r="K355" s="68">
        <v>800000</v>
      </c>
      <c r="L355" s="236">
        <v>0</v>
      </c>
      <c r="M355" s="69">
        <f t="shared" si="227"/>
        <v>800000</v>
      </c>
      <c r="N355" s="69" t="s">
        <v>683</v>
      </c>
      <c r="O355" s="69">
        <f t="shared" si="229"/>
        <v>-800000</v>
      </c>
      <c r="P355" s="69">
        <f t="shared" si="230"/>
        <v>0</v>
      </c>
      <c r="Q355" s="69">
        <f t="shared" si="231"/>
        <v>0</v>
      </c>
      <c r="R355" s="3" t="s">
        <v>683</v>
      </c>
    </row>
    <row r="356" spans="1:18" s="16" customFormat="1" ht="25.5" x14ac:dyDescent="0.2">
      <c r="A356" s="177" t="s">
        <v>411</v>
      </c>
      <c r="B356" s="61" t="s">
        <v>96</v>
      </c>
      <c r="C356" s="61" t="s">
        <v>98</v>
      </c>
      <c r="D356" s="61" t="s">
        <v>216</v>
      </c>
      <c r="E356" s="61" t="s">
        <v>18</v>
      </c>
      <c r="F356" s="61" t="s">
        <v>19</v>
      </c>
      <c r="G356" s="61"/>
      <c r="H356" s="62">
        <f>H357+H361+H365+H370+H375+H379</f>
        <v>317999.5</v>
      </c>
      <c r="I356" s="62">
        <f>I357+I361+I365+I370+I375+I379</f>
        <v>575200</v>
      </c>
      <c r="J356" s="88">
        <f t="shared" ref="J356:L356" si="246">J357+J361+J365+J370+J375+J379</f>
        <v>575200</v>
      </c>
      <c r="K356" s="62">
        <f t="shared" si="246"/>
        <v>575200</v>
      </c>
      <c r="L356" s="234">
        <f t="shared" si="246"/>
        <v>574850</v>
      </c>
      <c r="M356" s="63">
        <f t="shared" si="227"/>
        <v>0</v>
      </c>
      <c r="N356" s="63">
        <f t="shared" si="228"/>
        <v>100</v>
      </c>
      <c r="O356" s="63">
        <f t="shared" si="229"/>
        <v>-350</v>
      </c>
      <c r="P356" s="63">
        <f t="shared" si="230"/>
        <v>99.939151599443676</v>
      </c>
      <c r="Q356" s="63">
        <f t="shared" si="231"/>
        <v>256850.5</v>
      </c>
      <c r="R356" s="63">
        <f t="shared" si="232"/>
        <v>180.77072448227119</v>
      </c>
    </row>
    <row r="357" spans="1:18" s="16" customFormat="1" ht="102" x14ac:dyDescent="0.2">
      <c r="A357" s="177" t="s">
        <v>412</v>
      </c>
      <c r="B357" s="61" t="s">
        <v>96</v>
      </c>
      <c r="C357" s="61" t="s">
        <v>98</v>
      </c>
      <c r="D357" s="61" t="s">
        <v>216</v>
      </c>
      <c r="E357" s="61" t="s">
        <v>123</v>
      </c>
      <c r="F357" s="61" t="s">
        <v>19</v>
      </c>
      <c r="G357" s="61"/>
      <c r="H357" s="62">
        <f t="shared" ref="H357:I359" si="247">H358</f>
        <v>141000</v>
      </c>
      <c r="I357" s="62">
        <f t="shared" si="247"/>
        <v>149000</v>
      </c>
      <c r="J357" s="88">
        <f t="shared" ref="J357:J359" si="248">J358</f>
        <v>149000</v>
      </c>
      <c r="K357" s="62">
        <f t="shared" ref="K357:L359" si="249">K358</f>
        <v>149000</v>
      </c>
      <c r="L357" s="234">
        <f t="shared" si="249"/>
        <v>149000</v>
      </c>
      <c r="M357" s="63">
        <f t="shared" si="227"/>
        <v>0</v>
      </c>
      <c r="N357" s="63">
        <f t="shared" si="228"/>
        <v>100</v>
      </c>
      <c r="O357" s="63">
        <f t="shared" si="229"/>
        <v>0</v>
      </c>
      <c r="P357" s="63">
        <f t="shared" si="230"/>
        <v>100</v>
      </c>
      <c r="Q357" s="63">
        <f t="shared" si="231"/>
        <v>8000</v>
      </c>
      <c r="R357" s="63">
        <f t="shared" si="232"/>
        <v>105.67375886524823</v>
      </c>
    </row>
    <row r="358" spans="1:18" ht="25.5" x14ac:dyDescent="0.2">
      <c r="A358" s="184" t="s">
        <v>47</v>
      </c>
      <c r="B358" s="64" t="s">
        <v>96</v>
      </c>
      <c r="C358" s="64" t="s">
        <v>98</v>
      </c>
      <c r="D358" s="64" t="s">
        <v>216</v>
      </c>
      <c r="E358" s="64" t="s">
        <v>123</v>
      </c>
      <c r="F358" s="64">
        <v>200</v>
      </c>
      <c r="G358" s="64"/>
      <c r="H358" s="65">
        <f t="shared" si="247"/>
        <v>141000</v>
      </c>
      <c r="I358" s="65">
        <f t="shared" si="247"/>
        <v>149000</v>
      </c>
      <c r="J358" s="86">
        <f t="shared" si="248"/>
        <v>149000</v>
      </c>
      <c r="K358" s="65">
        <f t="shared" si="249"/>
        <v>149000</v>
      </c>
      <c r="L358" s="235">
        <f t="shared" si="249"/>
        <v>149000</v>
      </c>
      <c r="M358" s="3">
        <f t="shared" si="227"/>
        <v>0</v>
      </c>
      <c r="N358" s="3">
        <f t="shared" si="228"/>
        <v>100</v>
      </c>
      <c r="O358" s="3">
        <f t="shared" si="229"/>
        <v>0</v>
      </c>
      <c r="P358" s="3">
        <f t="shared" si="230"/>
        <v>100</v>
      </c>
      <c r="Q358" s="3">
        <f t="shared" si="231"/>
        <v>8000</v>
      </c>
      <c r="R358" s="3">
        <f t="shared" si="232"/>
        <v>105.67375886524823</v>
      </c>
    </row>
    <row r="359" spans="1:18" s="15" customFormat="1" ht="25.5" x14ac:dyDescent="0.2">
      <c r="A359" s="185" t="s">
        <v>11</v>
      </c>
      <c r="B359" s="64" t="s">
        <v>96</v>
      </c>
      <c r="C359" s="64" t="s">
        <v>98</v>
      </c>
      <c r="D359" s="64" t="s">
        <v>216</v>
      </c>
      <c r="E359" s="64" t="s">
        <v>123</v>
      </c>
      <c r="F359" s="64">
        <v>240</v>
      </c>
      <c r="G359" s="64"/>
      <c r="H359" s="65">
        <f t="shared" si="247"/>
        <v>141000</v>
      </c>
      <c r="I359" s="65">
        <v>149000</v>
      </c>
      <c r="J359" s="86">
        <f t="shared" si="248"/>
        <v>149000</v>
      </c>
      <c r="K359" s="65">
        <f t="shared" si="249"/>
        <v>149000</v>
      </c>
      <c r="L359" s="235">
        <f t="shared" si="249"/>
        <v>149000</v>
      </c>
      <c r="M359" s="3">
        <f t="shared" si="227"/>
        <v>0</v>
      </c>
      <c r="N359" s="3">
        <f t="shared" si="228"/>
        <v>100</v>
      </c>
      <c r="O359" s="3">
        <f t="shared" si="229"/>
        <v>0</v>
      </c>
      <c r="P359" s="3">
        <f t="shared" si="230"/>
        <v>100</v>
      </c>
      <c r="Q359" s="3">
        <f t="shared" si="231"/>
        <v>8000</v>
      </c>
      <c r="R359" s="3">
        <f t="shared" si="232"/>
        <v>105.67375886524823</v>
      </c>
    </row>
    <row r="360" spans="1:18" s="15" customFormat="1" x14ac:dyDescent="0.2">
      <c r="A360" s="180" t="s">
        <v>331</v>
      </c>
      <c r="B360" s="66" t="s">
        <v>96</v>
      </c>
      <c r="C360" s="66" t="s">
        <v>98</v>
      </c>
      <c r="D360" s="66" t="s">
        <v>216</v>
      </c>
      <c r="E360" s="66" t="s">
        <v>123</v>
      </c>
      <c r="F360" s="66" t="s">
        <v>25</v>
      </c>
      <c r="G360" s="66"/>
      <c r="H360" s="85">
        <v>141000</v>
      </c>
      <c r="I360" s="68"/>
      <c r="J360" s="87">
        <v>149000</v>
      </c>
      <c r="K360" s="68">
        <v>149000</v>
      </c>
      <c r="L360" s="236">
        <v>149000</v>
      </c>
      <c r="M360" s="69">
        <f t="shared" si="227"/>
        <v>149000</v>
      </c>
      <c r="N360" s="69" t="s">
        <v>683</v>
      </c>
      <c r="O360" s="69">
        <f t="shared" si="229"/>
        <v>0</v>
      </c>
      <c r="P360" s="69">
        <f t="shared" si="230"/>
        <v>100</v>
      </c>
      <c r="Q360" s="69">
        <f t="shared" si="231"/>
        <v>8000</v>
      </c>
      <c r="R360" s="69">
        <f t="shared" si="232"/>
        <v>105.67375886524823</v>
      </c>
    </row>
    <row r="361" spans="1:18" s="19" customFormat="1" ht="71.45" hidden="1" x14ac:dyDescent="0.3">
      <c r="A361" s="177" t="s">
        <v>413</v>
      </c>
      <c r="B361" s="61" t="s">
        <v>96</v>
      </c>
      <c r="C361" s="61" t="s">
        <v>98</v>
      </c>
      <c r="D361" s="61" t="s">
        <v>216</v>
      </c>
      <c r="E361" s="61" t="s">
        <v>414</v>
      </c>
      <c r="F361" s="61" t="s">
        <v>19</v>
      </c>
      <c r="G361" s="61"/>
      <c r="H361" s="62">
        <f t="shared" ref="H361:I363" si="250">H362</f>
        <v>0</v>
      </c>
      <c r="I361" s="62">
        <f t="shared" si="250"/>
        <v>0</v>
      </c>
      <c r="J361" s="88">
        <f t="shared" ref="J361:J363" si="251">J362</f>
        <v>0</v>
      </c>
      <c r="K361" s="62">
        <f t="shared" ref="K361:L363" si="252">K362</f>
        <v>0</v>
      </c>
      <c r="L361" s="234">
        <f t="shared" si="252"/>
        <v>0</v>
      </c>
      <c r="M361" s="63">
        <f t="shared" si="227"/>
        <v>0</v>
      </c>
      <c r="N361" s="3" t="s">
        <v>683</v>
      </c>
      <c r="O361" s="63">
        <f t="shared" si="229"/>
        <v>0</v>
      </c>
      <c r="P361" s="3" t="s">
        <v>683</v>
      </c>
      <c r="Q361" s="63">
        <f t="shared" si="231"/>
        <v>0</v>
      </c>
      <c r="R361" s="3" t="s">
        <v>683</v>
      </c>
    </row>
    <row r="362" spans="1:18" ht="20.45" hidden="1" x14ac:dyDescent="0.3">
      <c r="A362" s="205" t="s">
        <v>47</v>
      </c>
      <c r="B362" s="64" t="s">
        <v>96</v>
      </c>
      <c r="C362" s="64" t="s">
        <v>98</v>
      </c>
      <c r="D362" s="64" t="s">
        <v>216</v>
      </c>
      <c r="E362" s="64" t="s">
        <v>414</v>
      </c>
      <c r="F362" s="64">
        <v>200</v>
      </c>
      <c r="G362" s="64"/>
      <c r="H362" s="65">
        <f t="shared" si="250"/>
        <v>0</v>
      </c>
      <c r="I362" s="65">
        <f t="shared" si="250"/>
        <v>0</v>
      </c>
      <c r="J362" s="86">
        <f t="shared" si="251"/>
        <v>0</v>
      </c>
      <c r="K362" s="65">
        <f t="shared" si="252"/>
        <v>0</v>
      </c>
      <c r="L362" s="235">
        <f t="shared" si="252"/>
        <v>0</v>
      </c>
      <c r="M362" s="3">
        <f t="shared" si="227"/>
        <v>0</v>
      </c>
      <c r="N362" s="3" t="s">
        <v>683</v>
      </c>
      <c r="O362" s="3">
        <f t="shared" si="229"/>
        <v>0</v>
      </c>
      <c r="P362" s="3" t="s">
        <v>683</v>
      </c>
      <c r="Q362" s="3">
        <f t="shared" si="231"/>
        <v>0</v>
      </c>
      <c r="R362" s="3" t="s">
        <v>683</v>
      </c>
    </row>
    <row r="363" spans="1:18" ht="20.45" hidden="1" x14ac:dyDescent="0.3">
      <c r="A363" s="185" t="s">
        <v>11</v>
      </c>
      <c r="B363" s="64" t="s">
        <v>96</v>
      </c>
      <c r="C363" s="64" t="s">
        <v>98</v>
      </c>
      <c r="D363" s="64" t="s">
        <v>216</v>
      </c>
      <c r="E363" s="64" t="s">
        <v>414</v>
      </c>
      <c r="F363" s="64">
        <v>240</v>
      </c>
      <c r="G363" s="64"/>
      <c r="H363" s="65">
        <f t="shared" si="250"/>
        <v>0</v>
      </c>
      <c r="I363" s="65">
        <f t="shared" si="250"/>
        <v>0</v>
      </c>
      <c r="J363" s="86">
        <f t="shared" si="251"/>
        <v>0</v>
      </c>
      <c r="K363" s="65">
        <f t="shared" si="252"/>
        <v>0</v>
      </c>
      <c r="L363" s="235">
        <f t="shared" si="252"/>
        <v>0</v>
      </c>
      <c r="M363" s="3">
        <f t="shared" si="227"/>
        <v>0</v>
      </c>
      <c r="N363" s="3" t="s">
        <v>683</v>
      </c>
      <c r="O363" s="3">
        <f t="shared" si="229"/>
        <v>0</v>
      </c>
      <c r="P363" s="3" t="s">
        <v>683</v>
      </c>
      <c r="Q363" s="3">
        <f t="shared" si="231"/>
        <v>0</v>
      </c>
      <c r="R363" s="3" t="s">
        <v>683</v>
      </c>
    </row>
    <row r="364" spans="1:18" s="15" customFormat="1" ht="13.9" hidden="1" x14ac:dyDescent="0.3">
      <c r="A364" s="180" t="s">
        <v>331</v>
      </c>
      <c r="B364" s="66" t="s">
        <v>96</v>
      </c>
      <c r="C364" s="66" t="s">
        <v>98</v>
      </c>
      <c r="D364" s="66" t="s">
        <v>216</v>
      </c>
      <c r="E364" s="66" t="s">
        <v>414</v>
      </c>
      <c r="F364" s="66" t="s">
        <v>25</v>
      </c>
      <c r="G364" s="66"/>
      <c r="H364" s="85"/>
      <c r="I364" s="68">
        <v>0</v>
      </c>
      <c r="J364" s="87">
        <v>0</v>
      </c>
      <c r="K364" s="68">
        <v>0</v>
      </c>
      <c r="L364" s="236">
        <v>0</v>
      </c>
      <c r="M364" s="69">
        <f t="shared" si="227"/>
        <v>0</v>
      </c>
      <c r="N364" s="3" t="s">
        <v>683</v>
      </c>
      <c r="O364" s="69">
        <f t="shared" si="229"/>
        <v>0</v>
      </c>
      <c r="P364" s="3" t="s">
        <v>683</v>
      </c>
      <c r="Q364" s="69">
        <f t="shared" si="231"/>
        <v>0</v>
      </c>
      <c r="R364" s="3" t="s">
        <v>683</v>
      </c>
    </row>
    <row r="365" spans="1:18" s="15" customFormat="1" ht="63.75" x14ac:dyDescent="0.2">
      <c r="A365" s="185" t="s">
        <v>415</v>
      </c>
      <c r="B365" s="64" t="s">
        <v>96</v>
      </c>
      <c r="C365" s="64" t="s">
        <v>98</v>
      </c>
      <c r="D365" s="64" t="s">
        <v>216</v>
      </c>
      <c r="E365" s="64" t="s">
        <v>416</v>
      </c>
      <c r="F365" s="64" t="s">
        <v>19</v>
      </c>
      <c r="G365" s="64"/>
      <c r="H365" s="65">
        <f>H366</f>
        <v>176999.5</v>
      </c>
      <c r="I365" s="65">
        <f>I366</f>
        <v>200000</v>
      </c>
      <c r="J365" s="86">
        <f t="shared" ref="J365:J366" si="253">J366</f>
        <v>200000</v>
      </c>
      <c r="K365" s="65">
        <f t="shared" ref="K365:L366" si="254">K366</f>
        <v>200000</v>
      </c>
      <c r="L365" s="235">
        <f t="shared" si="254"/>
        <v>200000</v>
      </c>
      <c r="M365" s="3">
        <f t="shared" si="227"/>
        <v>0</v>
      </c>
      <c r="N365" s="3">
        <f t="shared" si="228"/>
        <v>100</v>
      </c>
      <c r="O365" s="3">
        <f t="shared" si="229"/>
        <v>0</v>
      </c>
      <c r="P365" s="3">
        <f t="shared" si="230"/>
        <v>100</v>
      </c>
      <c r="Q365" s="3">
        <f t="shared" si="231"/>
        <v>23000.5</v>
      </c>
      <c r="R365" s="3">
        <f t="shared" si="232"/>
        <v>112.99466947646746</v>
      </c>
    </row>
    <row r="366" spans="1:18" s="15" customFormat="1" x14ac:dyDescent="0.2">
      <c r="A366" s="185" t="s">
        <v>12</v>
      </c>
      <c r="B366" s="64" t="s">
        <v>96</v>
      </c>
      <c r="C366" s="64" t="s">
        <v>98</v>
      </c>
      <c r="D366" s="64" t="s">
        <v>216</v>
      </c>
      <c r="E366" s="64" t="s">
        <v>416</v>
      </c>
      <c r="F366" s="64">
        <v>800</v>
      </c>
      <c r="G366" s="64"/>
      <c r="H366" s="65">
        <f>H367</f>
        <v>176999.5</v>
      </c>
      <c r="I366" s="65">
        <f>I367</f>
        <v>200000</v>
      </c>
      <c r="J366" s="86">
        <f t="shared" si="253"/>
        <v>200000</v>
      </c>
      <c r="K366" s="65">
        <f t="shared" si="254"/>
        <v>200000</v>
      </c>
      <c r="L366" s="235">
        <f t="shared" si="254"/>
        <v>200000</v>
      </c>
      <c r="M366" s="3">
        <f t="shared" si="227"/>
        <v>0</v>
      </c>
      <c r="N366" s="3">
        <f t="shared" si="228"/>
        <v>100</v>
      </c>
      <c r="O366" s="3">
        <f t="shared" si="229"/>
        <v>0</v>
      </c>
      <c r="P366" s="3">
        <f t="shared" si="230"/>
        <v>100</v>
      </c>
      <c r="Q366" s="3">
        <f t="shared" si="231"/>
        <v>23000.5</v>
      </c>
      <c r="R366" s="3">
        <f t="shared" si="232"/>
        <v>112.99466947646746</v>
      </c>
    </row>
    <row r="367" spans="1:18" s="16" customFormat="1" ht="51" x14ac:dyDescent="0.2">
      <c r="A367" s="177" t="s">
        <v>638</v>
      </c>
      <c r="B367" s="61" t="s">
        <v>96</v>
      </c>
      <c r="C367" s="61" t="s">
        <v>98</v>
      </c>
      <c r="D367" s="61" t="s">
        <v>216</v>
      </c>
      <c r="E367" s="61" t="s">
        <v>416</v>
      </c>
      <c r="F367" s="61">
        <v>810</v>
      </c>
      <c r="G367" s="61"/>
      <c r="H367" s="62">
        <f>H368+H369</f>
        <v>176999.5</v>
      </c>
      <c r="I367" s="62">
        <v>200000</v>
      </c>
      <c r="J367" s="88">
        <f t="shared" ref="J367:L367" si="255">J368+J369</f>
        <v>200000</v>
      </c>
      <c r="K367" s="62">
        <f t="shared" si="255"/>
        <v>200000</v>
      </c>
      <c r="L367" s="234">
        <f t="shared" si="255"/>
        <v>200000</v>
      </c>
      <c r="M367" s="63">
        <f t="shared" si="227"/>
        <v>0</v>
      </c>
      <c r="N367" s="63">
        <f t="shared" si="228"/>
        <v>100</v>
      </c>
      <c r="O367" s="63">
        <f t="shared" si="229"/>
        <v>0</v>
      </c>
      <c r="P367" s="63">
        <f t="shared" si="230"/>
        <v>100</v>
      </c>
      <c r="Q367" s="63">
        <f t="shared" si="231"/>
        <v>23000.5</v>
      </c>
      <c r="R367" s="63">
        <f t="shared" si="232"/>
        <v>112.99466947646746</v>
      </c>
    </row>
    <row r="368" spans="1:18" s="15" customFormat="1" ht="51" x14ac:dyDescent="0.2">
      <c r="A368" s="180" t="s">
        <v>655</v>
      </c>
      <c r="B368" s="66" t="s">
        <v>96</v>
      </c>
      <c r="C368" s="66" t="s">
        <v>98</v>
      </c>
      <c r="D368" s="66" t="s">
        <v>216</v>
      </c>
      <c r="E368" s="66" t="s">
        <v>416</v>
      </c>
      <c r="F368" s="66" t="s">
        <v>149</v>
      </c>
      <c r="G368" s="66"/>
      <c r="H368" s="85">
        <v>176999.5</v>
      </c>
      <c r="I368" s="68"/>
      <c r="J368" s="87">
        <v>60000</v>
      </c>
      <c r="K368" s="68">
        <v>60000</v>
      </c>
      <c r="L368" s="236">
        <v>60000</v>
      </c>
      <c r="M368" s="69">
        <f t="shared" si="227"/>
        <v>60000</v>
      </c>
      <c r="N368" s="69" t="s">
        <v>683</v>
      </c>
      <c r="O368" s="69">
        <f t="shared" si="229"/>
        <v>0</v>
      </c>
      <c r="P368" s="69">
        <f t="shared" si="230"/>
        <v>100</v>
      </c>
      <c r="Q368" s="69">
        <f t="shared" si="231"/>
        <v>-116999.5</v>
      </c>
      <c r="R368" s="69">
        <f t="shared" si="232"/>
        <v>33.898400842940234</v>
      </c>
    </row>
    <row r="369" spans="1:18" s="15" customFormat="1" ht="51" x14ac:dyDescent="0.2">
      <c r="A369" s="180" t="s">
        <v>655</v>
      </c>
      <c r="B369" s="66" t="s">
        <v>96</v>
      </c>
      <c r="C369" s="66" t="s">
        <v>98</v>
      </c>
      <c r="D369" s="66" t="s">
        <v>216</v>
      </c>
      <c r="E369" s="66" t="s">
        <v>416</v>
      </c>
      <c r="F369" s="66" t="s">
        <v>149</v>
      </c>
      <c r="G369" s="66" t="s">
        <v>417</v>
      </c>
      <c r="H369" s="85"/>
      <c r="I369" s="68"/>
      <c r="J369" s="87">
        <v>140000</v>
      </c>
      <c r="K369" s="68">
        <v>140000</v>
      </c>
      <c r="L369" s="236">
        <v>140000</v>
      </c>
      <c r="M369" s="69">
        <f t="shared" si="227"/>
        <v>140000</v>
      </c>
      <c r="N369" s="69" t="s">
        <v>683</v>
      </c>
      <c r="O369" s="69">
        <f t="shared" si="229"/>
        <v>0</v>
      </c>
      <c r="P369" s="69">
        <f t="shared" si="230"/>
        <v>100</v>
      </c>
      <c r="Q369" s="69">
        <f t="shared" si="231"/>
        <v>140000</v>
      </c>
      <c r="R369" s="3" t="s">
        <v>683</v>
      </c>
    </row>
    <row r="370" spans="1:18" s="16" customFormat="1" ht="102" x14ac:dyDescent="0.2">
      <c r="A370" s="177" t="s">
        <v>418</v>
      </c>
      <c r="B370" s="61" t="s">
        <v>96</v>
      </c>
      <c r="C370" s="61" t="s">
        <v>98</v>
      </c>
      <c r="D370" s="61" t="s">
        <v>216</v>
      </c>
      <c r="E370" s="61" t="s">
        <v>419</v>
      </c>
      <c r="F370" s="61" t="s">
        <v>19</v>
      </c>
      <c r="G370" s="61"/>
      <c r="H370" s="62">
        <f>H371</f>
        <v>0</v>
      </c>
      <c r="I370" s="62">
        <f>I371</f>
        <v>200000</v>
      </c>
      <c r="J370" s="88">
        <f t="shared" ref="J370:J371" si="256">J371</f>
        <v>200000</v>
      </c>
      <c r="K370" s="62">
        <f t="shared" ref="K370:L371" si="257">K371</f>
        <v>200000</v>
      </c>
      <c r="L370" s="234">
        <f t="shared" si="257"/>
        <v>200000</v>
      </c>
      <c r="M370" s="63">
        <f t="shared" si="227"/>
        <v>0</v>
      </c>
      <c r="N370" s="63">
        <f t="shared" si="228"/>
        <v>100</v>
      </c>
      <c r="O370" s="63">
        <f t="shared" si="229"/>
        <v>0</v>
      </c>
      <c r="P370" s="63">
        <f t="shared" si="230"/>
        <v>100</v>
      </c>
      <c r="Q370" s="63">
        <f t="shared" si="231"/>
        <v>200000</v>
      </c>
      <c r="R370" s="3" t="s">
        <v>683</v>
      </c>
    </row>
    <row r="371" spans="1:18" x14ac:dyDescent="0.2">
      <c r="A371" s="185" t="s">
        <v>12</v>
      </c>
      <c r="B371" s="64" t="s">
        <v>96</v>
      </c>
      <c r="C371" s="64" t="s">
        <v>98</v>
      </c>
      <c r="D371" s="64" t="s">
        <v>216</v>
      </c>
      <c r="E371" s="64" t="s">
        <v>419</v>
      </c>
      <c r="F371" s="64">
        <v>800</v>
      </c>
      <c r="G371" s="64"/>
      <c r="H371" s="65">
        <f>H372</f>
        <v>0</v>
      </c>
      <c r="I371" s="65">
        <f>I372</f>
        <v>200000</v>
      </c>
      <c r="J371" s="86">
        <f t="shared" si="256"/>
        <v>200000</v>
      </c>
      <c r="K371" s="65">
        <f t="shared" si="257"/>
        <v>200000</v>
      </c>
      <c r="L371" s="235">
        <f t="shared" si="257"/>
        <v>200000</v>
      </c>
      <c r="M371" s="3">
        <f t="shared" si="227"/>
        <v>0</v>
      </c>
      <c r="N371" s="3">
        <f t="shared" si="228"/>
        <v>100</v>
      </c>
      <c r="O371" s="3">
        <f t="shared" si="229"/>
        <v>0</v>
      </c>
      <c r="P371" s="3">
        <f t="shared" si="230"/>
        <v>100</v>
      </c>
      <c r="Q371" s="3">
        <f t="shared" si="231"/>
        <v>200000</v>
      </c>
      <c r="R371" s="3" t="s">
        <v>683</v>
      </c>
    </row>
    <row r="372" spans="1:18" s="15" customFormat="1" ht="38.25" x14ac:dyDescent="0.2">
      <c r="A372" s="185" t="s">
        <v>638</v>
      </c>
      <c r="B372" s="64" t="s">
        <v>96</v>
      </c>
      <c r="C372" s="64" t="s">
        <v>98</v>
      </c>
      <c r="D372" s="64" t="s">
        <v>216</v>
      </c>
      <c r="E372" s="64" t="s">
        <v>419</v>
      </c>
      <c r="F372" s="64">
        <v>810</v>
      </c>
      <c r="G372" s="64"/>
      <c r="H372" s="65">
        <f>H373+H374</f>
        <v>0</v>
      </c>
      <c r="I372" s="65">
        <v>200000</v>
      </c>
      <c r="J372" s="86">
        <f t="shared" ref="J372:L372" si="258">J373+J374</f>
        <v>200000</v>
      </c>
      <c r="K372" s="65">
        <f t="shared" si="258"/>
        <v>200000</v>
      </c>
      <c r="L372" s="235">
        <f t="shared" si="258"/>
        <v>200000</v>
      </c>
      <c r="M372" s="3">
        <f t="shared" si="227"/>
        <v>0</v>
      </c>
      <c r="N372" s="3">
        <f t="shared" si="228"/>
        <v>100</v>
      </c>
      <c r="O372" s="3">
        <f t="shared" si="229"/>
        <v>0</v>
      </c>
      <c r="P372" s="3">
        <f t="shared" si="230"/>
        <v>100</v>
      </c>
      <c r="Q372" s="3">
        <f t="shared" si="231"/>
        <v>200000</v>
      </c>
      <c r="R372" s="3" t="s">
        <v>683</v>
      </c>
    </row>
    <row r="373" spans="1:18" s="15" customFormat="1" ht="51" x14ac:dyDescent="0.2">
      <c r="A373" s="180" t="s">
        <v>655</v>
      </c>
      <c r="B373" s="66" t="s">
        <v>96</v>
      </c>
      <c r="C373" s="66" t="s">
        <v>98</v>
      </c>
      <c r="D373" s="66" t="s">
        <v>216</v>
      </c>
      <c r="E373" s="66" t="s">
        <v>419</v>
      </c>
      <c r="F373" s="66" t="s">
        <v>149</v>
      </c>
      <c r="G373" s="66"/>
      <c r="H373" s="85"/>
      <c r="I373" s="68"/>
      <c r="J373" s="87">
        <v>60000</v>
      </c>
      <c r="K373" s="68">
        <v>60000</v>
      </c>
      <c r="L373" s="236">
        <v>60000</v>
      </c>
      <c r="M373" s="69">
        <f t="shared" si="227"/>
        <v>60000</v>
      </c>
      <c r="N373" s="69" t="s">
        <v>683</v>
      </c>
      <c r="O373" s="69">
        <f t="shared" si="229"/>
        <v>0</v>
      </c>
      <c r="P373" s="69">
        <f t="shared" si="230"/>
        <v>100</v>
      </c>
      <c r="Q373" s="69">
        <f t="shared" si="231"/>
        <v>60000</v>
      </c>
      <c r="R373" s="3" t="s">
        <v>683</v>
      </c>
    </row>
    <row r="374" spans="1:18" s="15" customFormat="1" ht="51" x14ac:dyDescent="0.2">
      <c r="A374" s="180" t="s">
        <v>655</v>
      </c>
      <c r="B374" s="66" t="s">
        <v>96</v>
      </c>
      <c r="C374" s="66" t="s">
        <v>98</v>
      </c>
      <c r="D374" s="66" t="s">
        <v>216</v>
      </c>
      <c r="E374" s="66" t="s">
        <v>419</v>
      </c>
      <c r="F374" s="66" t="s">
        <v>149</v>
      </c>
      <c r="G374" s="66" t="s">
        <v>417</v>
      </c>
      <c r="H374" s="85"/>
      <c r="I374" s="68"/>
      <c r="J374" s="87">
        <v>140000</v>
      </c>
      <c r="K374" s="68">
        <v>140000</v>
      </c>
      <c r="L374" s="236">
        <v>140000</v>
      </c>
      <c r="M374" s="69">
        <f t="shared" si="227"/>
        <v>140000</v>
      </c>
      <c r="N374" s="69" t="s">
        <v>683</v>
      </c>
      <c r="O374" s="69">
        <f t="shared" si="229"/>
        <v>0</v>
      </c>
      <c r="P374" s="69">
        <f t="shared" si="230"/>
        <v>100</v>
      </c>
      <c r="Q374" s="69">
        <f t="shared" si="231"/>
        <v>140000</v>
      </c>
      <c r="R374" s="3" t="s">
        <v>683</v>
      </c>
    </row>
    <row r="375" spans="1:18" s="16" customFormat="1" ht="51" hidden="1" x14ac:dyDescent="0.3">
      <c r="A375" s="177" t="s">
        <v>420</v>
      </c>
      <c r="B375" s="18" t="s">
        <v>96</v>
      </c>
      <c r="C375" s="18" t="s">
        <v>98</v>
      </c>
      <c r="D375" s="18" t="s">
        <v>216</v>
      </c>
      <c r="E375" s="18" t="s">
        <v>217</v>
      </c>
      <c r="F375" s="18" t="s">
        <v>19</v>
      </c>
      <c r="G375" s="18"/>
      <c r="H375" s="28">
        <f t="shared" ref="H375:I377" si="259">H376</f>
        <v>0</v>
      </c>
      <c r="I375" s="28">
        <f t="shared" si="259"/>
        <v>0</v>
      </c>
      <c r="J375" s="33">
        <f t="shared" ref="J375:J377" si="260">J376</f>
        <v>0</v>
      </c>
      <c r="K375" s="28">
        <f t="shared" ref="K375:L377" si="261">K376</f>
        <v>0</v>
      </c>
      <c r="L375" s="244">
        <f t="shared" si="261"/>
        <v>0</v>
      </c>
      <c r="M375" s="37">
        <f t="shared" si="227"/>
        <v>0</v>
      </c>
      <c r="N375" s="12" t="s">
        <v>683</v>
      </c>
      <c r="O375" s="37">
        <f t="shared" si="229"/>
        <v>0</v>
      </c>
      <c r="P375" s="12" t="s">
        <v>683</v>
      </c>
      <c r="Q375" s="37">
        <f t="shared" si="231"/>
        <v>0</v>
      </c>
      <c r="R375" s="12" t="s">
        <v>683</v>
      </c>
    </row>
    <row r="376" spans="1:18" ht="13.9" hidden="1" x14ac:dyDescent="0.3">
      <c r="A376" s="185" t="s">
        <v>12</v>
      </c>
      <c r="B376" s="14" t="s">
        <v>96</v>
      </c>
      <c r="C376" s="14" t="s">
        <v>98</v>
      </c>
      <c r="D376" s="14" t="s">
        <v>216</v>
      </c>
      <c r="E376" s="14" t="s">
        <v>217</v>
      </c>
      <c r="F376" s="14">
        <v>800</v>
      </c>
      <c r="G376" s="14"/>
      <c r="H376" s="29">
        <f t="shared" si="259"/>
        <v>0</v>
      </c>
      <c r="I376" s="29">
        <f t="shared" si="259"/>
        <v>0</v>
      </c>
      <c r="J376" s="31">
        <f t="shared" si="260"/>
        <v>0</v>
      </c>
      <c r="K376" s="29">
        <f t="shared" si="261"/>
        <v>0</v>
      </c>
      <c r="L376" s="245">
        <f t="shared" si="261"/>
        <v>0</v>
      </c>
      <c r="M376" s="12">
        <f t="shared" si="227"/>
        <v>0</v>
      </c>
      <c r="N376" s="12" t="s">
        <v>683</v>
      </c>
      <c r="O376" s="12">
        <f t="shared" si="229"/>
        <v>0</v>
      </c>
      <c r="P376" s="12" t="s">
        <v>683</v>
      </c>
      <c r="Q376" s="12">
        <f t="shared" si="231"/>
        <v>0</v>
      </c>
      <c r="R376" s="12" t="s">
        <v>683</v>
      </c>
    </row>
    <row r="377" spans="1:18" ht="30.6" hidden="1" x14ac:dyDescent="0.3">
      <c r="A377" s="185" t="s">
        <v>638</v>
      </c>
      <c r="B377" s="14" t="s">
        <v>96</v>
      </c>
      <c r="C377" s="14" t="s">
        <v>98</v>
      </c>
      <c r="D377" s="14" t="s">
        <v>216</v>
      </c>
      <c r="E377" s="14" t="s">
        <v>217</v>
      </c>
      <c r="F377" s="14">
        <v>810</v>
      </c>
      <c r="G377" s="14"/>
      <c r="H377" s="29">
        <f t="shared" si="259"/>
        <v>0</v>
      </c>
      <c r="I377" s="29">
        <f t="shared" si="259"/>
        <v>0</v>
      </c>
      <c r="J377" s="31">
        <f t="shared" si="260"/>
        <v>0</v>
      </c>
      <c r="K377" s="29">
        <f t="shared" si="261"/>
        <v>0</v>
      </c>
      <c r="L377" s="245">
        <f t="shared" si="261"/>
        <v>0</v>
      </c>
      <c r="M377" s="12">
        <f t="shared" si="227"/>
        <v>0</v>
      </c>
      <c r="N377" s="12" t="s">
        <v>683</v>
      </c>
      <c r="O377" s="12">
        <f t="shared" si="229"/>
        <v>0</v>
      </c>
      <c r="P377" s="12" t="s">
        <v>683</v>
      </c>
      <c r="Q377" s="12">
        <f t="shared" si="231"/>
        <v>0</v>
      </c>
      <c r="R377" s="12" t="s">
        <v>683</v>
      </c>
    </row>
    <row r="378" spans="1:18" s="15" customFormat="1" ht="40.9" hidden="1" x14ac:dyDescent="0.3">
      <c r="A378" s="180" t="s">
        <v>655</v>
      </c>
      <c r="B378" s="21" t="s">
        <v>96</v>
      </c>
      <c r="C378" s="21" t="s">
        <v>98</v>
      </c>
      <c r="D378" s="21" t="s">
        <v>216</v>
      </c>
      <c r="E378" s="21" t="s">
        <v>217</v>
      </c>
      <c r="F378" s="21" t="s">
        <v>149</v>
      </c>
      <c r="G378" s="21"/>
      <c r="H378" s="36"/>
      <c r="I378" s="30">
        <v>0</v>
      </c>
      <c r="J378" s="32">
        <v>0</v>
      </c>
      <c r="K378" s="30">
        <v>0</v>
      </c>
      <c r="L378" s="246">
        <v>0</v>
      </c>
      <c r="M378" s="35">
        <f t="shared" si="227"/>
        <v>0</v>
      </c>
      <c r="N378" s="12" t="s">
        <v>683</v>
      </c>
      <c r="O378" s="35">
        <f t="shared" si="229"/>
        <v>0</v>
      </c>
      <c r="P378" s="12" t="s">
        <v>683</v>
      </c>
      <c r="Q378" s="35">
        <f t="shared" si="231"/>
        <v>0</v>
      </c>
      <c r="R378" s="12" t="s">
        <v>683</v>
      </c>
    </row>
    <row r="379" spans="1:18" s="16" customFormat="1" x14ac:dyDescent="0.2">
      <c r="A379" s="177" t="s">
        <v>421</v>
      </c>
      <c r="B379" s="61" t="s">
        <v>96</v>
      </c>
      <c r="C379" s="61" t="s">
        <v>98</v>
      </c>
      <c r="D379" s="61" t="s">
        <v>216</v>
      </c>
      <c r="E379" s="61" t="s">
        <v>218</v>
      </c>
      <c r="F379" s="61" t="s">
        <v>19</v>
      </c>
      <c r="G379" s="61"/>
      <c r="H379" s="62">
        <f t="shared" ref="H379:I381" si="262">H380</f>
        <v>0</v>
      </c>
      <c r="I379" s="62">
        <f t="shared" si="262"/>
        <v>26200</v>
      </c>
      <c r="J379" s="88">
        <f t="shared" ref="J379:J381" si="263">J380</f>
        <v>26200</v>
      </c>
      <c r="K379" s="62">
        <f t="shared" ref="K379:L381" si="264">K380</f>
        <v>26200</v>
      </c>
      <c r="L379" s="234">
        <f t="shared" si="264"/>
        <v>25850</v>
      </c>
      <c r="M379" s="63">
        <f t="shared" si="227"/>
        <v>0</v>
      </c>
      <c r="N379" s="63">
        <f t="shared" si="228"/>
        <v>100</v>
      </c>
      <c r="O379" s="63">
        <f t="shared" si="229"/>
        <v>-350</v>
      </c>
      <c r="P379" s="63">
        <f t="shared" si="230"/>
        <v>98.664122137404576</v>
      </c>
      <c r="Q379" s="63">
        <f t="shared" si="231"/>
        <v>25850</v>
      </c>
      <c r="R379" s="3" t="s">
        <v>683</v>
      </c>
    </row>
    <row r="380" spans="1:18" ht="25.5" x14ac:dyDescent="0.2">
      <c r="A380" s="184" t="s">
        <v>47</v>
      </c>
      <c r="B380" s="64" t="s">
        <v>96</v>
      </c>
      <c r="C380" s="64" t="s">
        <v>98</v>
      </c>
      <c r="D380" s="64" t="s">
        <v>216</v>
      </c>
      <c r="E380" s="64" t="s">
        <v>218</v>
      </c>
      <c r="F380" s="64">
        <v>200</v>
      </c>
      <c r="G380" s="64"/>
      <c r="H380" s="65">
        <f t="shared" si="262"/>
        <v>0</v>
      </c>
      <c r="I380" s="65">
        <f t="shared" si="262"/>
        <v>26200</v>
      </c>
      <c r="J380" s="86">
        <f t="shared" si="263"/>
        <v>26200</v>
      </c>
      <c r="K380" s="65">
        <f t="shared" si="264"/>
        <v>26200</v>
      </c>
      <c r="L380" s="235">
        <f t="shared" si="264"/>
        <v>25850</v>
      </c>
      <c r="M380" s="3">
        <f t="shared" si="227"/>
        <v>0</v>
      </c>
      <c r="N380" s="3">
        <f t="shared" si="228"/>
        <v>100</v>
      </c>
      <c r="O380" s="3">
        <f t="shared" si="229"/>
        <v>-350</v>
      </c>
      <c r="P380" s="3">
        <f t="shared" si="230"/>
        <v>98.664122137404576</v>
      </c>
      <c r="Q380" s="3">
        <f t="shared" si="231"/>
        <v>25850</v>
      </c>
      <c r="R380" s="3" t="s">
        <v>683</v>
      </c>
    </row>
    <row r="381" spans="1:18" s="15" customFormat="1" ht="25.5" x14ac:dyDescent="0.2">
      <c r="A381" s="185" t="s">
        <v>11</v>
      </c>
      <c r="B381" s="64" t="s">
        <v>96</v>
      </c>
      <c r="C381" s="64" t="s">
        <v>98</v>
      </c>
      <c r="D381" s="64" t="s">
        <v>216</v>
      </c>
      <c r="E381" s="64" t="s">
        <v>218</v>
      </c>
      <c r="F381" s="64">
        <v>240</v>
      </c>
      <c r="G381" s="64"/>
      <c r="H381" s="65">
        <f t="shared" si="262"/>
        <v>0</v>
      </c>
      <c r="I381" s="65">
        <v>26200</v>
      </c>
      <c r="J381" s="86">
        <f t="shared" si="263"/>
        <v>26200</v>
      </c>
      <c r="K381" s="65">
        <f t="shared" si="264"/>
        <v>26200</v>
      </c>
      <c r="L381" s="235">
        <f t="shared" si="264"/>
        <v>25850</v>
      </c>
      <c r="M381" s="3">
        <f t="shared" si="227"/>
        <v>0</v>
      </c>
      <c r="N381" s="3">
        <f t="shared" si="228"/>
        <v>100</v>
      </c>
      <c r="O381" s="3">
        <f t="shared" si="229"/>
        <v>-350</v>
      </c>
      <c r="P381" s="3">
        <f t="shared" si="230"/>
        <v>98.664122137404576</v>
      </c>
      <c r="Q381" s="3">
        <f t="shared" si="231"/>
        <v>25850</v>
      </c>
      <c r="R381" s="3" t="s">
        <v>683</v>
      </c>
    </row>
    <row r="382" spans="1:18" s="15" customFormat="1" x14ac:dyDescent="0.2">
      <c r="A382" s="180" t="s">
        <v>331</v>
      </c>
      <c r="B382" s="66" t="s">
        <v>96</v>
      </c>
      <c r="C382" s="66" t="s">
        <v>98</v>
      </c>
      <c r="D382" s="66" t="s">
        <v>216</v>
      </c>
      <c r="E382" s="66" t="s">
        <v>218</v>
      </c>
      <c r="F382" s="66" t="s">
        <v>25</v>
      </c>
      <c r="G382" s="66" t="s">
        <v>422</v>
      </c>
      <c r="H382" s="85"/>
      <c r="I382" s="68"/>
      <c r="J382" s="87">
        <v>26200</v>
      </c>
      <c r="K382" s="68">
        <v>26200</v>
      </c>
      <c r="L382" s="236">
        <v>25850</v>
      </c>
      <c r="M382" s="69">
        <f t="shared" si="227"/>
        <v>26200</v>
      </c>
      <c r="N382" s="69" t="s">
        <v>683</v>
      </c>
      <c r="O382" s="69">
        <f t="shared" si="229"/>
        <v>-350</v>
      </c>
      <c r="P382" s="69">
        <f t="shared" si="230"/>
        <v>98.664122137404576</v>
      </c>
      <c r="Q382" s="69">
        <f t="shared" si="231"/>
        <v>25850</v>
      </c>
      <c r="R382" s="3" t="s">
        <v>683</v>
      </c>
    </row>
    <row r="383" spans="1:18" s="16" customFormat="1" x14ac:dyDescent="0.2">
      <c r="A383" s="177" t="s">
        <v>423</v>
      </c>
      <c r="B383" s="61" t="s">
        <v>96</v>
      </c>
      <c r="C383" s="61" t="s">
        <v>142</v>
      </c>
      <c r="D383" s="61" t="s">
        <v>17</v>
      </c>
      <c r="E383" s="61" t="s">
        <v>18</v>
      </c>
      <c r="F383" s="61" t="s">
        <v>19</v>
      </c>
      <c r="G383" s="61"/>
      <c r="H383" s="62">
        <f>H384+H393+H508</f>
        <v>494029637.37</v>
      </c>
      <c r="I383" s="62">
        <f>I384+I393+I508</f>
        <v>414511884.27999997</v>
      </c>
      <c r="J383" s="88">
        <f>J384+J393+J508</f>
        <v>446463384.27999997</v>
      </c>
      <c r="K383" s="62">
        <f>K384+K393+K508</f>
        <v>446463384.27999997</v>
      </c>
      <c r="L383" s="234">
        <f>L384+L393+L508</f>
        <v>428067040.5</v>
      </c>
      <c r="M383" s="3">
        <f t="shared" si="227"/>
        <v>31951500</v>
      </c>
      <c r="N383" s="3">
        <f t="shared" si="228"/>
        <v>107.70822290306566</v>
      </c>
      <c r="O383" s="3">
        <f t="shared" si="229"/>
        <v>-18396343.779999971</v>
      </c>
      <c r="P383" s="3">
        <f t="shared" si="230"/>
        <v>95.879540309970253</v>
      </c>
      <c r="Q383" s="3">
        <f t="shared" si="231"/>
        <v>-65962596.870000005</v>
      </c>
      <c r="R383" s="3">
        <f t="shared" si="232"/>
        <v>86.648048643163122</v>
      </c>
    </row>
    <row r="384" spans="1:18" s="16" customFormat="1" x14ac:dyDescent="0.2">
      <c r="A384" s="177" t="s">
        <v>424</v>
      </c>
      <c r="B384" s="61" t="s">
        <v>96</v>
      </c>
      <c r="C384" s="61" t="s">
        <v>142</v>
      </c>
      <c r="D384" s="61" t="s">
        <v>16</v>
      </c>
      <c r="E384" s="61" t="s">
        <v>18</v>
      </c>
      <c r="F384" s="61" t="s">
        <v>19</v>
      </c>
      <c r="G384" s="61"/>
      <c r="H384" s="62">
        <f>H385+H388</f>
        <v>812690</v>
      </c>
      <c r="I384" s="62">
        <f>I385+I388</f>
        <v>1108405.28</v>
      </c>
      <c r="J384" s="88">
        <f t="shared" ref="J384:L384" si="265">J385+J388</f>
        <v>1108405.28</v>
      </c>
      <c r="K384" s="62">
        <f t="shared" si="265"/>
        <v>1108405.28</v>
      </c>
      <c r="L384" s="234">
        <f t="shared" si="265"/>
        <v>1108405.28</v>
      </c>
      <c r="M384" s="63">
        <f t="shared" si="227"/>
        <v>0</v>
      </c>
      <c r="N384" s="63">
        <f t="shared" si="228"/>
        <v>100</v>
      </c>
      <c r="O384" s="63">
        <f t="shared" si="229"/>
        <v>0</v>
      </c>
      <c r="P384" s="63">
        <f t="shared" si="230"/>
        <v>100</v>
      </c>
      <c r="Q384" s="63">
        <f t="shared" si="231"/>
        <v>295715.28000000003</v>
      </c>
      <c r="R384" s="63">
        <f t="shared" si="232"/>
        <v>136.38721775830882</v>
      </c>
    </row>
    <row r="385" spans="1:18" s="15" customFormat="1" ht="63.75" x14ac:dyDescent="0.2">
      <c r="A385" s="185" t="s">
        <v>425</v>
      </c>
      <c r="B385" s="64" t="s">
        <v>96</v>
      </c>
      <c r="C385" s="64" t="s">
        <v>142</v>
      </c>
      <c r="D385" s="64" t="s">
        <v>16</v>
      </c>
      <c r="E385" s="64" t="s">
        <v>125</v>
      </c>
      <c r="F385" s="64" t="s">
        <v>19</v>
      </c>
      <c r="G385" s="64"/>
      <c r="H385" s="65">
        <f>H386</f>
        <v>812690</v>
      </c>
      <c r="I385" s="65">
        <f>I386</f>
        <v>1001127.28</v>
      </c>
      <c r="J385" s="86">
        <f t="shared" ref="J385:J386" si="266">J386</f>
        <v>1001127.28</v>
      </c>
      <c r="K385" s="65">
        <f t="shared" ref="K385:L386" si="267">K386</f>
        <v>1001127.28</v>
      </c>
      <c r="L385" s="235">
        <f t="shared" si="267"/>
        <v>1001127.28</v>
      </c>
      <c r="M385" s="3">
        <f t="shared" si="227"/>
        <v>0</v>
      </c>
      <c r="N385" s="3">
        <f t="shared" si="228"/>
        <v>100</v>
      </c>
      <c r="O385" s="3">
        <f t="shared" si="229"/>
        <v>0</v>
      </c>
      <c r="P385" s="3">
        <f t="shared" si="230"/>
        <v>100</v>
      </c>
      <c r="Q385" s="3">
        <f t="shared" si="231"/>
        <v>188437.28000000003</v>
      </c>
      <c r="R385" s="3">
        <f t="shared" si="232"/>
        <v>123.18685845771451</v>
      </c>
    </row>
    <row r="386" spans="1:18" s="15" customFormat="1" x14ac:dyDescent="0.2">
      <c r="A386" s="185" t="s">
        <v>14</v>
      </c>
      <c r="B386" s="64" t="s">
        <v>96</v>
      </c>
      <c r="C386" s="64" t="s">
        <v>142</v>
      </c>
      <c r="D386" s="64" t="s">
        <v>16</v>
      </c>
      <c r="E386" s="64" t="s">
        <v>125</v>
      </c>
      <c r="F386" s="64">
        <v>500</v>
      </c>
      <c r="G386" s="64"/>
      <c r="H386" s="65">
        <f>H387</f>
        <v>812690</v>
      </c>
      <c r="I386" s="65">
        <f>I387</f>
        <v>1001127.28</v>
      </c>
      <c r="J386" s="86">
        <f t="shared" si="266"/>
        <v>1001127.28</v>
      </c>
      <c r="K386" s="65">
        <f t="shared" si="267"/>
        <v>1001127.28</v>
      </c>
      <c r="L386" s="235">
        <f t="shared" si="267"/>
        <v>1001127.28</v>
      </c>
      <c r="M386" s="3">
        <f t="shared" si="227"/>
        <v>0</v>
      </c>
      <c r="N386" s="3">
        <f t="shared" si="228"/>
        <v>100</v>
      </c>
      <c r="O386" s="3">
        <f t="shared" si="229"/>
        <v>0</v>
      </c>
      <c r="P386" s="3">
        <f t="shared" si="230"/>
        <v>100</v>
      </c>
      <c r="Q386" s="3">
        <f t="shared" si="231"/>
        <v>188437.28000000003</v>
      </c>
      <c r="R386" s="3">
        <f t="shared" si="232"/>
        <v>123.18685845771451</v>
      </c>
    </row>
    <row r="387" spans="1:18" s="15" customFormat="1" x14ac:dyDescent="0.2">
      <c r="A387" s="185" t="s">
        <v>649</v>
      </c>
      <c r="B387" s="64" t="s">
        <v>96</v>
      </c>
      <c r="C387" s="64" t="s">
        <v>142</v>
      </c>
      <c r="D387" s="64" t="s">
        <v>16</v>
      </c>
      <c r="E387" s="64" t="s">
        <v>125</v>
      </c>
      <c r="F387" s="64" t="s">
        <v>42</v>
      </c>
      <c r="G387" s="64"/>
      <c r="H387" s="90">
        <v>812690</v>
      </c>
      <c r="I387" s="65">
        <v>1001127.28</v>
      </c>
      <c r="J387" s="86">
        <v>1001127.28</v>
      </c>
      <c r="K387" s="65">
        <v>1001127.28</v>
      </c>
      <c r="L387" s="235">
        <v>1001127.28</v>
      </c>
      <c r="M387" s="3">
        <f t="shared" si="227"/>
        <v>0</v>
      </c>
      <c r="N387" s="3">
        <f t="shared" si="228"/>
        <v>100</v>
      </c>
      <c r="O387" s="3">
        <f t="shared" si="229"/>
        <v>0</v>
      </c>
      <c r="P387" s="3">
        <f t="shared" si="230"/>
        <v>100</v>
      </c>
      <c r="Q387" s="3">
        <f t="shared" si="231"/>
        <v>188437.28000000003</v>
      </c>
      <c r="R387" s="3">
        <f t="shared" si="232"/>
        <v>123.18685845771451</v>
      </c>
    </row>
    <row r="388" spans="1:18" ht="38.25" x14ac:dyDescent="0.2">
      <c r="A388" s="185" t="s">
        <v>426</v>
      </c>
      <c r="B388" s="64" t="s">
        <v>96</v>
      </c>
      <c r="C388" s="64" t="s">
        <v>142</v>
      </c>
      <c r="D388" s="64" t="s">
        <v>16</v>
      </c>
      <c r="E388" s="64" t="s">
        <v>219</v>
      </c>
      <c r="F388" s="64" t="s">
        <v>19</v>
      </c>
      <c r="G388" s="64"/>
      <c r="H388" s="65">
        <f>H389</f>
        <v>0</v>
      </c>
      <c r="I388" s="65">
        <f>I389</f>
        <v>107278</v>
      </c>
      <c r="J388" s="86">
        <f t="shared" ref="J388:J389" si="268">J389</f>
        <v>107278</v>
      </c>
      <c r="K388" s="65">
        <f t="shared" ref="K388:L389" si="269">K389</f>
        <v>107278</v>
      </c>
      <c r="L388" s="235">
        <f t="shared" si="269"/>
        <v>107278</v>
      </c>
      <c r="M388" s="3">
        <f t="shared" si="227"/>
        <v>0</v>
      </c>
      <c r="N388" s="3">
        <f t="shared" si="228"/>
        <v>100</v>
      </c>
      <c r="O388" s="3">
        <f t="shared" si="229"/>
        <v>0</v>
      </c>
      <c r="P388" s="3">
        <f t="shared" si="230"/>
        <v>100</v>
      </c>
      <c r="Q388" s="3">
        <f t="shared" si="231"/>
        <v>107278</v>
      </c>
      <c r="R388" s="3" t="s">
        <v>683</v>
      </c>
    </row>
    <row r="389" spans="1:18" ht="25.5" x14ac:dyDescent="0.2">
      <c r="A389" s="184" t="s">
        <v>47</v>
      </c>
      <c r="B389" s="64" t="s">
        <v>96</v>
      </c>
      <c r="C389" s="64" t="s">
        <v>142</v>
      </c>
      <c r="D389" s="64" t="s">
        <v>16</v>
      </c>
      <c r="E389" s="64" t="s">
        <v>219</v>
      </c>
      <c r="F389" s="64">
        <v>200</v>
      </c>
      <c r="G389" s="64"/>
      <c r="H389" s="65">
        <f>H390</f>
        <v>0</v>
      </c>
      <c r="I389" s="65">
        <f>I390</f>
        <v>107278</v>
      </c>
      <c r="J389" s="86">
        <f t="shared" si="268"/>
        <v>107278</v>
      </c>
      <c r="K389" s="65">
        <f t="shared" si="269"/>
        <v>107278</v>
      </c>
      <c r="L389" s="235">
        <f t="shared" si="269"/>
        <v>107278</v>
      </c>
      <c r="M389" s="3">
        <f t="shared" si="227"/>
        <v>0</v>
      </c>
      <c r="N389" s="3">
        <f t="shared" si="228"/>
        <v>100</v>
      </c>
      <c r="O389" s="3">
        <f t="shared" si="229"/>
        <v>0</v>
      </c>
      <c r="P389" s="3">
        <f t="shared" si="230"/>
        <v>100</v>
      </c>
      <c r="Q389" s="3">
        <f t="shared" si="231"/>
        <v>107278</v>
      </c>
      <c r="R389" s="3" t="s">
        <v>683</v>
      </c>
    </row>
    <row r="390" spans="1:18" ht="25.5" x14ac:dyDescent="0.2">
      <c r="A390" s="185" t="s">
        <v>11</v>
      </c>
      <c r="B390" s="64" t="s">
        <v>96</v>
      </c>
      <c r="C390" s="64" t="s">
        <v>142</v>
      </c>
      <c r="D390" s="64" t="s">
        <v>16</v>
      </c>
      <c r="E390" s="64" t="s">
        <v>219</v>
      </c>
      <c r="F390" s="64">
        <v>240</v>
      </c>
      <c r="G390" s="64"/>
      <c r="H390" s="65">
        <f>H391+H392</f>
        <v>0</v>
      </c>
      <c r="I390" s="65">
        <v>107278</v>
      </c>
      <c r="J390" s="86">
        <f t="shared" ref="J390:L390" si="270">J391+J392</f>
        <v>107278</v>
      </c>
      <c r="K390" s="65">
        <f t="shared" si="270"/>
        <v>107278</v>
      </c>
      <c r="L390" s="235">
        <f t="shared" si="270"/>
        <v>107278</v>
      </c>
      <c r="M390" s="3">
        <f t="shared" si="227"/>
        <v>0</v>
      </c>
      <c r="N390" s="3">
        <f t="shared" si="228"/>
        <v>100</v>
      </c>
      <c r="O390" s="3">
        <f t="shared" si="229"/>
        <v>0</v>
      </c>
      <c r="P390" s="3">
        <f t="shared" si="230"/>
        <v>100</v>
      </c>
      <c r="Q390" s="3">
        <f t="shared" si="231"/>
        <v>107278</v>
      </c>
      <c r="R390" s="3" t="s">
        <v>683</v>
      </c>
    </row>
    <row r="391" spans="1:18" s="15" customFormat="1" ht="38.25" x14ac:dyDescent="0.2">
      <c r="A391" s="180" t="s">
        <v>427</v>
      </c>
      <c r="B391" s="66" t="s">
        <v>96</v>
      </c>
      <c r="C391" s="66" t="s">
        <v>142</v>
      </c>
      <c r="D391" s="66" t="s">
        <v>16</v>
      </c>
      <c r="E391" s="66" t="s">
        <v>219</v>
      </c>
      <c r="F391" s="66" t="s">
        <v>147</v>
      </c>
      <c r="G391" s="66"/>
      <c r="H391" s="85"/>
      <c r="I391" s="68"/>
      <c r="J391" s="87">
        <v>86030</v>
      </c>
      <c r="K391" s="68">
        <v>86030</v>
      </c>
      <c r="L391" s="236">
        <v>86030</v>
      </c>
      <c r="M391" s="69">
        <f t="shared" si="227"/>
        <v>86030</v>
      </c>
      <c r="N391" s="69" t="s">
        <v>683</v>
      </c>
      <c r="O391" s="69">
        <f t="shared" si="229"/>
        <v>0</v>
      </c>
      <c r="P391" s="69">
        <f t="shared" si="230"/>
        <v>100</v>
      </c>
      <c r="Q391" s="69">
        <f t="shared" si="231"/>
        <v>86030</v>
      </c>
      <c r="R391" s="3" t="s">
        <v>683</v>
      </c>
    </row>
    <row r="392" spans="1:18" s="15" customFormat="1" x14ac:dyDescent="0.2">
      <c r="A392" s="180" t="s">
        <v>331</v>
      </c>
      <c r="B392" s="66" t="s">
        <v>96</v>
      </c>
      <c r="C392" s="66" t="s">
        <v>142</v>
      </c>
      <c r="D392" s="66" t="s">
        <v>16</v>
      </c>
      <c r="E392" s="66" t="s">
        <v>219</v>
      </c>
      <c r="F392" s="66" t="s">
        <v>25</v>
      </c>
      <c r="G392" s="66"/>
      <c r="H392" s="85"/>
      <c r="I392" s="68"/>
      <c r="J392" s="87">
        <v>21248</v>
      </c>
      <c r="K392" s="68">
        <v>21248</v>
      </c>
      <c r="L392" s="236">
        <v>21248</v>
      </c>
      <c r="M392" s="69">
        <f t="shared" si="227"/>
        <v>21248</v>
      </c>
      <c r="N392" s="69" t="s">
        <v>683</v>
      </c>
      <c r="O392" s="69">
        <f t="shared" si="229"/>
        <v>0</v>
      </c>
      <c r="P392" s="69">
        <f t="shared" si="230"/>
        <v>100</v>
      </c>
      <c r="Q392" s="69">
        <f t="shared" si="231"/>
        <v>21248</v>
      </c>
      <c r="R392" s="3" t="s">
        <v>683</v>
      </c>
    </row>
    <row r="393" spans="1:18" s="19" customFormat="1" x14ac:dyDescent="0.2">
      <c r="A393" s="193" t="s">
        <v>428</v>
      </c>
      <c r="B393" s="101" t="s">
        <v>96</v>
      </c>
      <c r="C393" s="101" t="s">
        <v>142</v>
      </c>
      <c r="D393" s="101" t="s">
        <v>97</v>
      </c>
      <c r="E393" s="101" t="s">
        <v>18</v>
      </c>
      <c r="F393" s="101" t="s">
        <v>19</v>
      </c>
      <c r="G393" s="101"/>
      <c r="H393" s="110">
        <f>H394+H435+H444+H448+H452+H456+H460+H464+H468+H472+H475+H480+H484+H488+H495+H499+H503</f>
        <v>492789907.37</v>
      </c>
      <c r="I393" s="110">
        <f t="shared" ref="I393:L393" si="271">I394+I435+I444+I448+I452+I456+I460+I464+I468+I472+I475+I480+I484+I488+I495+I499+I503</f>
        <v>412979439</v>
      </c>
      <c r="J393" s="110">
        <f t="shared" si="271"/>
        <v>444930939</v>
      </c>
      <c r="K393" s="110">
        <f t="shared" si="271"/>
        <v>444930939</v>
      </c>
      <c r="L393" s="247">
        <f t="shared" si="271"/>
        <v>426534595.22000003</v>
      </c>
      <c r="M393" s="63">
        <f t="shared" si="227"/>
        <v>31951500</v>
      </c>
      <c r="N393" s="63">
        <f t="shared" si="228"/>
        <v>107.73682585200083</v>
      </c>
      <c r="O393" s="63">
        <f t="shared" si="229"/>
        <v>-18396343.779999971</v>
      </c>
      <c r="P393" s="63">
        <f t="shared" si="230"/>
        <v>95.865348491757743</v>
      </c>
      <c r="Q393" s="63">
        <f t="shared" si="231"/>
        <v>-66255312.149999976</v>
      </c>
      <c r="R393" s="63">
        <f t="shared" si="232"/>
        <v>86.555059030408728</v>
      </c>
    </row>
    <row r="394" spans="1:18" s="19" customFormat="1" ht="51" x14ac:dyDescent="0.25">
      <c r="A394" s="198" t="s">
        <v>69</v>
      </c>
      <c r="B394" s="40">
        <v>901</v>
      </c>
      <c r="C394" s="41" t="s">
        <v>142</v>
      </c>
      <c r="D394" s="41" t="s">
        <v>97</v>
      </c>
      <c r="E394" s="41" t="s">
        <v>126</v>
      </c>
      <c r="F394" s="41" t="s">
        <v>19</v>
      </c>
      <c r="G394" s="81"/>
      <c r="H394" s="42">
        <f>H395+H399+H428</f>
        <v>481483844.37</v>
      </c>
      <c r="I394" s="111">
        <f t="shared" ref="I394:L394" si="272">I395+I399+I428</f>
        <v>0</v>
      </c>
      <c r="J394" s="42">
        <f t="shared" si="272"/>
        <v>0</v>
      </c>
      <c r="K394" s="42">
        <f t="shared" si="272"/>
        <v>0</v>
      </c>
      <c r="L394" s="239">
        <f t="shared" si="272"/>
        <v>0</v>
      </c>
      <c r="M394" s="63">
        <f t="shared" si="227"/>
        <v>0</v>
      </c>
      <c r="N394" s="3" t="s">
        <v>683</v>
      </c>
      <c r="O394" s="63">
        <f t="shared" si="229"/>
        <v>0</v>
      </c>
      <c r="P394" s="3" t="s">
        <v>683</v>
      </c>
      <c r="Q394" s="63">
        <f t="shared" si="231"/>
        <v>-481483844.37</v>
      </c>
      <c r="R394" s="63">
        <f t="shared" si="232"/>
        <v>0</v>
      </c>
    </row>
    <row r="395" spans="1:18" s="19" customFormat="1" ht="89.25" x14ac:dyDescent="0.25">
      <c r="A395" s="188" t="s">
        <v>169</v>
      </c>
      <c r="B395" s="72" t="s">
        <v>96</v>
      </c>
      <c r="C395" s="72" t="s">
        <v>142</v>
      </c>
      <c r="D395" s="72" t="s">
        <v>97</v>
      </c>
      <c r="E395" s="74" t="s">
        <v>199</v>
      </c>
      <c r="F395" s="74" t="s">
        <v>19</v>
      </c>
      <c r="G395" s="81"/>
      <c r="H395" s="112">
        <f t="shared" ref="H395:L397" si="273">H396</f>
        <v>61973333.340000004</v>
      </c>
      <c r="I395" s="113">
        <f t="shared" si="273"/>
        <v>0</v>
      </c>
      <c r="J395" s="112">
        <f t="shared" si="273"/>
        <v>0</v>
      </c>
      <c r="K395" s="112">
        <f t="shared" si="273"/>
        <v>0</v>
      </c>
      <c r="L395" s="261">
        <f t="shared" si="273"/>
        <v>0</v>
      </c>
      <c r="M395" s="63">
        <f t="shared" si="227"/>
        <v>0</v>
      </c>
      <c r="N395" s="3" t="s">
        <v>683</v>
      </c>
      <c r="O395" s="63">
        <f t="shared" si="229"/>
        <v>0</v>
      </c>
      <c r="P395" s="3" t="s">
        <v>683</v>
      </c>
      <c r="Q395" s="63">
        <f t="shared" si="231"/>
        <v>-61973333.340000004</v>
      </c>
      <c r="R395" s="63">
        <f t="shared" si="232"/>
        <v>0</v>
      </c>
    </row>
    <row r="396" spans="1:18" s="15" customFormat="1" ht="25.5" x14ac:dyDescent="0.25">
      <c r="A396" s="189" t="s">
        <v>171</v>
      </c>
      <c r="B396" s="76" t="s">
        <v>96</v>
      </c>
      <c r="C396" s="76" t="s">
        <v>142</v>
      </c>
      <c r="D396" s="76" t="s">
        <v>97</v>
      </c>
      <c r="E396" s="46" t="s">
        <v>199</v>
      </c>
      <c r="F396" s="46" t="s">
        <v>113</v>
      </c>
      <c r="G396" s="75"/>
      <c r="H396" s="45">
        <f t="shared" si="273"/>
        <v>61973333.340000004</v>
      </c>
      <c r="I396" s="114">
        <f t="shared" si="273"/>
        <v>0</v>
      </c>
      <c r="J396" s="45">
        <f t="shared" si="273"/>
        <v>0</v>
      </c>
      <c r="K396" s="45">
        <f t="shared" si="273"/>
        <v>0</v>
      </c>
      <c r="L396" s="253">
        <f t="shared" si="273"/>
        <v>0</v>
      </c>
      <c r="M396" s="3">
        <f t="shared" si="227"/>
        <v>0</v>
      </c>
      <c r="N396" s="3" t="s">
        <v>683</v>
      </c>
      <c r="O396" s="3">
        <f t="shared" si="229"/>
        <v>0</v>
      </c>
      <c r="P396" s="3" t="s">
        <v>683</v>
      </c>
      <c r="Q396" s="3">
        <f t="shared" si="231"/>
        <v>-61973333.340000004</v>
      </c>
      <c r="R396" s="3">
        <f t="shared" si="232"/>
        <v>0</v>
      </c>
    </row>
    <row r="397" spans="1:18" s="15" customFormat="1" ht="13.5" x14ac:dyDescent="0.25">
      <c r="A397" s="189" t="s">
        <v>63</v>
      </c>
      <c r="B397" s="76" t="s">
        <v>96</v>
      </c>
      <c r="C397" s="76" t="s">
        <v>142</v>
      </c>
      <c r="D397" s="76" t="s">
        <v>97</v>
      </c>
      <c r="E397" s="46" t="s">
        <v>199</v>
      </c>
      <c r="F397" s="46" t="s">
        <v>114</v>
      </c>
      <c r="G397" s="75"/>
      <c r="H397" s="45">
        <f>H398</f>
        <v>61973333.340000004</v>
      </c>
      <c r="I397" s="114">
        <f t="shared" si="273"/>
        <v>0</v>
      </c>
      <c r="J397" s="45">
        <f t="shared" si="273"/>
        <v>0</v>
      </c>
      <c r="K397" s="45">
        <f t="shared" si="273"/>
        <v>0</v>
      </c>
      <c r="L397" s="253">
        <f t="shared" si="273"/>
        <v>0</v>
      </c>
      <c r="M397" s="3">
        <f t="shared" si="227"/>
        <v>0</v>
      </c>
      <c r="N397" s="3" t="s">
        <v>683</v>
      </c>
      <c r="O397" s="3">
        <f t="shared" si="229"/>
        <v>0</v>
      </c>
      <c r="P397" s="3" t="s">
        <v>683</v>
      </c>
      <c r="Q397" s="3">
        <f t="shared" si="231"/>
        <v>-61973333.340000004</v>
      </c>
      <c r="R397" s="3">
        <f t="shared" si="232"/>
        <v>0</v>
      </c>
    </row>
    <row r="398" spans="1:18" s="15" customFormat="1" ht="38.25" x14ac:dyDescent="0.25">
      <c r="A398" s="192" t="s">
        <v>174</v>
      </c>
      <c r="B398" s="94" t="s">
        <v>96</v>
      </c>
      <c r="C398" s="94" t="s">
        <v>142</v>
      </c>
      <c r="D398" s="94" t="s">
        <v>97</v>
      </c>
      <c r="E398" s="47" t="s">
        <v>170</v>
      </c>
      <c r="F398" s="47" t="s">
        <v>151</v>
      </c>
      <c r="G398" s="75"/>
      <c r="H398" s="45">
        <v>61973333.340000004</v>
      </c>
      <c r="I398" s="79"/>
      <c r="J398" s="86"/>
      <c r="K398" s="65"/>
      <c r="L398" s="235"/>
      <c r="M398" s="3">
        <f t="shared" si="227"/>
        <v>0</v>
      </c>
      <c r="N398" s="3" t="s">
        <v>683</v>
      </c>
      <c r="O398" s="3">
        <f t="shared" si="229"/>
        <v>0</v>
      </c>
      <c r="P398" s="3" t="s">
        <v>683</v>
      </c>
      <c r="Q398" s="3">
        <f t="shared" si="231"/>
        <v>-61973333.340000004</v>
      </c>
      <c r="R398" s="3">
        <f t="shared" si="232"/>
        <v>0</v>
      </c>
    </row>
    <row r="399" spans="1:18" s="19" customFormat="1" ht="89.25" x14ac:dyDescent="0.25">
      <c r="A399" s="198" t="s">
        <v>70</v>
      </c>
      <c r="B399" s="40">
        <v>901</v>
      </c>
      <c r="C399" s="41" t="s">
        <v>142</v>
      </c>
      <c r="D399" s="41" t="s">
        <v>97</v>
      </c>
      <c r="E399" s="41" t="s">
        <v>127</v>
      </c>
      <c r="F399" s="41" t="s">
        <v>19</v>
      </c>
      <c r="G399" s="81"/>
      <c r="H399" s="42">
        <f>H400+H406+H410+H414+H418+H422</f>
        <v>419375511.02999997</v>
      </c>
      <c r="I399" s="111">
        <f t="shared" ref="I399:L399" si="274">I400+I406+I410+I414+I418+I422</f>
        <v>0</v>
      </c>
      <c r="J399" s="42">
        <f t="shared" si="274"/>
        <v>0</v>
      </c>
      <c r="K399" s="42">
        <f t="shared" si="274"/>
        <v>0</v>
      </c>
      <c r="L399" s="239">
        <f t="shared" si="274"/>
        <v>0</v>
      </c>
      <c r="M399" s="63">
        <f t="shared" ref="M399:M462" si="275">J399-I399</f>
        <v>0</v>
      </c>
      <c r="N399" s="3" t="s">
        <v>683</v>
      </c>
      <c r="O399" s="63">
        <f t="shared" ref="O399:O462" si="276">L399-K399</f>
        <v>0</v>
      </c>
      <c r="P399" s="3" t="s">
        <v>683</v>
      </c>
      <c r="Q399" s="63">
        <f t="shared" ref="Q399:Q462" si="277">L399-H399</f>
        <v>-419375511.02999997</v>
      </c>
      <c r="R399" s="63">
        <f t="shared" ref="R399:R443" si="278">L399/H399*100</f>
        <v>0</v>
      </c>
    </row>
    <row r="400" spans="1:18" s="19" customFormat="1" ht="89.25" x14ac:dyDescent="0.25">
      <c r="A400" s="198" t="s">
        <v>71</v>
      </c>
      <c r="B400" s="40">
        <v>901</v>
      </c>
      <c r="C400" s="41" t="s">
        <v>142</v>
      </c>
      <c r="D400" s="41" t="s">
        <v>97</v>
      </c>
      <c r="E400" s="41" t="s">
        <v>128</v>
      </c>
      <c r="F400" s="41" t="s">
        <v>19</v>
      </c>
      <c r="G400" s="81"/>
      <c r="H400" s="42">
        <f t="shared" ref="H400:L401" si="279">H401</f>
        <v>8401298.7699999996</v>
      </c>
      <c r="I400" s="111">
        <f t="shared" si="279"/>
        <v>0</v>
      </c>
      <c r="J400" s="42">
        <f t="shared" si="279"/>
        <v>0</v>
      </c>
      <c r="K400" s="42">
        <f t="shared" si="279"/>
        <v>0</v>
      </c>
      <c r="L400" s="239">
        <f t="shared" si="279"/>
        <v>0</v>
      </c>
      <c r="M400" s="63">
        <f t="shared" si="275"/>
        <v>0</v>
      </c>
      <c r="N400" s="3" t="s">
        <v>683</v>
      </c>
      <c r="O400" s="63">
        <f t="shared" si="276"/>
        <v>0</v>
      </c>
      <c r="P400" s="3" t="s">
        <v>683</v>
      </c>
      <c r="Q400" s="63">
        <f t="shared" si="277"/>
        <v>-8401298.7699999996</v>
      </c>
      <c r="R400" s="63">
        <f t="shared" si="278"/>
        <v>0</v>
      </c>
    </row>
    <row r="401" spans="1:18" s="15" customFormat="1" ht="25.5" x14ac:dyDescent="0.25">
      <c r="A401" s="199" t="s">
        <v>47</v>
      </c>
      <c r="B401" s="60">
        <v>901</v>
      </c>
      <c r="C401" s="4" t="s">
        <v>142</v>
      </c>
      <c r="D401" s="4" t="s">
        <v>97</v>
      </c>
      <c r="E401" s="4" t="s">
        <v>128</v>
      </c>
      <c r="F401" s="4" t="s">
        <v>24</v>
      </c>
      <c r="G401" s="75"/>
      <c r="H401" s="59">
        <f t="shared" si="279"/>
        <v>8401298.7699999996</v>
      </c>
      <c r="I401" s="108">
        <f t="shared" si="279"/>
        <v>0</v>
      </c>
      <c r="J401" s="59">
        <f t="shared" si="279"/>
        <v>0</v>
      </c>
      <c r="K401" s="59">
        <f t="shared" si="279"/>
        <v>0</v>
      </c>
      <c r="L401" s="240">
        <f t="shared" si="279"/>
        <v>0</v>
      </c>
      <c r="M401" s="3">
        <f t="shared" si="275"/>
        <v>0</v>
      </c>
      <c r="N401" s="3" t="s">
        <v>683</v>
      </c>
      <c r="O401" s="3">
        <f t="shared" si="276"/>
        <v>0</v>
      </c>
      <c r="P401" s="3" t="s">
        <v>683</v>
      </c>
      <c r="Q401" s="3">
        <f t="shared" si="277"/>
        <v>-8401298.7699999996</v>
      </c>
      <c r="R401" s="3">
        <f t="shared" si="278"/>
        <v>0</v>
      </c>
    </row>
    <row r="402" spans="1:18" s="15" customFormat="1" ht="25.5" x14ac:dyDescent="0.25">
      <c r="A402" s="199" t="s">
        <v>11</v>
      </c>
      <c r="B402" s="60">
        <v>901</v>
      </c>
      <c r="C402" s="4" t="s">
        <v>142</v>
      </c>
      <c r="D402" s="4" t="s">
        <v>97</v>
      </c>
      <c r="E402" s="4" t="s">
        <v>128</v>
      </c>
      <c r="F402" s="4" t="s">
        <v>32</v>
      </c>
      <c r="G402" s="75"/>
      <c r="H402" s="59">
        <f t="shared" ref="H402:L402" si="280">H403+H404+H405</f>
        <v>8401298.7699999996</v>
      </c>
      <c r="I402" s="108">
        <f t="shared" si="280"/>
        <v>0</v>
      </c>
      <c r="J402" s="59">
        <f t="shared" si="280"/>
        <v>0</v>
      </c>
      <c r="K402" s="59">
        <f t="shared" si="280"/>
        <v>0</v>
      </c>
      <c r="L402" s="240">
        <f t="shared" si="280"/>
        <v>0</v>
      </c>
      <c r="M402" s="3">
        <f t="shared" si="275"/>
        <v>0</v>
      </c>
      <c r="N402" s="3" t="s">
        <v>683</v>
      </c>
      <c r="O402" s="3">
        <f t="shared" si="276"/>
        <v>0</v>
      </c>
      <c r="P402" s="3" t="s">
        <v>683</v>
      </c>
      <c r="Q402" s="3">
        <f t="shared" si="277"/>
        <v>-8401298.7699999996</v>
      </c>
      <c r="R402" s="3">
        <f t="shared" si="278"/>
        <v>0</v>
      </c>
    </row>
    <row r="403" spans="1:18" s="15" customFormat="1" ht="21.6" hidden="1" x14ac:dyDescent="0.3">
      <c r="A403" s="192" t="s">
        <v>36</v>
      </c>
      <c r="B403" s="7">
        <v>901</v>
      </c>
      <c r="C403" s="8" t="s">
        <v>142</v>
      </c>
      <c r="D403" s="8" t="s">
        <v>97</v>
      </c>
      <c r="E403" s="8" t="s">
        <v>128</v>
      </c>
      <c r="F403" s="47" t="s">
        <v>27</v>
      </c>
      <c r="G403" s="75"/>
      <c r="H403" s="43"/>
      <c r="I403" s="79"/>
      <c r="J403" s="86"/>
      <c r="K403" s="65"/>
      <c r="L403" s="235"/>
      <c r="M403" s="3">
        <f t="shared" si="275"/>
        <v>0</v>
      </c>
      <c r="N403" s="3" t="s">
        <v>683</v>
      </c>
      <c r="O403" s="3">
        <f t="shared" si="276"/>
        <v>0</v>
      </c>
      <c r="P403" s="3" t="s">
        <v>683</v>
      </c>
      <c r="Q403" s="3">
        <f t="shared" si="277"/>
        <v>0</v>
      </c>
      <c r="R403" s="3" t="e">
        <f t="shared" si="278"/>
        <v>#DIV/0!</v>
      </c>
    </row>
    <row r="404" spans="1:18" s="15" customFormat="1" ht="30.6" hidden="1" x14ac:dyDescent="0.3">
      <c r="A404" s="200" t="s">
        <v>146</v>
      </c>
      <c r="B404" s="7">
        <v>901</v>
      </c>
      <c r="C404" s="8" t="s">
        <v>142</v>
      </c>
      <c r="D404" s="8" t="s">
        <v>97</v>
      </c>
      <c r="E404" s="8" t="s">
        <v>128</v>
      </c>
      <c r="F404" s="8" t="s">
        <v>147</v>
      </c>
      <c r="G404" s="75"/>
      <c r="H404" s="43">
        <v>0</v>
      </c>
      <c r="I404" s="79"/>
      <c r="J404" s="86"/>
      <c r="K404" s="65"/>
      <c r="L404" s="235"/>
      <c r="M404" s="3">
        <f t="shared" si="275"/>
        <v>0</v>
      </c>
      <c r="N404" s="3" t="s">
        <v>683</v>
      </c>
      <c r="O404" s="3">
        <f t="shared" si="276"/>
        <v>0</v>
      </c>
      <c r="P404" s="3" t="s">
        <v>683</v>
      </c>
      <c r="Q404" s="3">
        <f t="shared" si="277"/>
        <v>0</v>
      </c>
      <c r="R404" s="3" t="e">
        <f t="shared" si="278"/>
        <v>#DIV/0!</v>
      </c>
    </row>
    <row r="405" spans="1:18" s="15" customFormat="1" ht="13.5" x14ac:dyDescent="0.25">
      <c r="A405" s="192" t="s">
        <v>45</v>
      </c>
      <c r="B405" s="7">
        <v>901</v>
      </c>
      <c r="C405" s="8" t="s">
        <v>142</v>
      </c>
      <c r="D405" s="8" t="s">
        <v>97</v>
      </c>
      <c r="E405" s="8" t="s">
        <v>128</v>
      </c>
      <c r="F405" s="47" t="s">
        <v>25</v>
      </c>
      <c r="G405" s="75"/>
      <c r="H405" s="43">
        <v>8401298.7699999996</v>
      </c>
      <c r="I405" s="79"/>
      <c r="J405" s="86"/>
      <c r="K405" s="65"/>
      <c r="L405" s="235"/>
      <c r="M405" s="3">
        <f t="shared" si="275"/>
        <v>0</v>
      </c>
      <c r="N405" s="3" t="s">
        <v>683</v>
      </c>
      <c r="O405" s="3">
        <f t="shared" si="276"/>
        <v>0</v>
      </c>
      <c r="P405" s="3" t="s">
        <v>683</v>
      </c>
      <c r="Q405" s="3">
        <f t="shared" si="277"/>
        <v>-8401298.7699999996</v>
      </c>
      <c r="R405" s="3">
        <f t="shared" si="278"/>
        <v>0</v>
      </c>
    </row>
    <row r="406" spans="1:18" s="19" customFormat="1" ht="114.75" x14ac:dyDescent="0.25">
      <c r="A406" s="198" t="s">
        <v>72</v>
      </c>
      <c r="B406" s="40">
        <v>901</v>
      </c>
      <c r="C406" s="41" t="s">
        <v>142</v>
      </c>
      <c r="D406" s="41" t="s">
        <v>97</v>
      </c>
      <c r="E406" s="41" t="s">
        <v>73</v>
      </c>
      <c r="F406" s="41" t="s">
        <v>19</v>
      </c>
      <c r="G406" s="81"/>
      <c r="H406" s="42">
        <f t="shared" ref="H406:L408" si="281">H407</f>
        <v>313994120</v>
      </c>
      <c r="I406" s="111">
        <f t="shared" si="281"/>
        <v>0</v>
      </c>
      <c r="J406" s="42">
        <f t="shared" si="281"/>
        <v>0</v>
      </c>
      <c r="K406" s="42">
        <f t="shared" si="281"/>
        <v>0</v>
      </c>
      <c r="L406" s="239">
        <f t="shared" si="281"/>
        <v>0</v>
      </c>
      <c r="M406" s="63">
        <f t="shared" si="275"/>
        <v>0</v>
      </c>
      <c r="N406" s="3" t="s">
        <v>683</v>
      </c>
      <c r="O406" s="63">
        <f t="shared" si="276"/>
        <v>0</v>
      </c>
      <c r="P406" s="3" t="s">
        <v>683</v>
      </c>
      <c r="Q406" s="63">
        <f t="shared" si="277"/>
        <v>-313994120</v>
      </c>
      <c r="R406" s="63">
        <f t="shared" si="278"/>
        <v>0</v>
      </c>
    </row>
    <row r="407" spans="1:18" s="15" customFormat="1" ht="13.5" x14ac:dyDescent="0.25">
      <c r="A407" s="199" t="s">
        <v>12</v>
      </c>
      <c r="B407" s="60">
        <v>901</v>
      </c>
      <c r="C407" s="4" t="s">
        <v>142</v>
      </c>
      <c r="D407" s="4" t="s">
        <v>97</v>
      </c>
      <c r="E407" s="4" t="s">
        <v>73</v>
      </c>
      <c r="F407" s="4" t="s">
        <v>40</v>
      </c>
      <c r="G407" s="75"/>
      <c r="H407" s="59">
        <f t="shared" si="281"/>
        <v>313994120</v>
      </c>
      <c r="I407" s="108">
        <f t="shared" si="281"/>
        <v>0</v>
      </c>
      <c r="J407" s="59">
        <f t="shared" si="281"/>
        <v>0</v>
      </c>
      <c r="K407" s="59">
        <f t="shared" si="281"/>
        <v>0</v>
      </c>
      <c r="L407" s="240">
        <f t="shared" si="281"/>
        <v>0</v>
      </c>
      <c r="M407" s="3">
        <f t="shared" si="275"/>
        <v>0</v>
      </c>
      <c r="N407" s="3" t="s">
        <v>683</v>
      </c>
      <c r="O407" s="3">
        <f t="shared" si="276"/>
        <v>0</v>
      </c>
      <c r="P407" s="3" t="s">
        <v>683</v>
      </c>
      <c r="Q407" s="3">
        <f t="shared" si="277"/>
        <v>-313994120</v>
      </c>
      <c r="R407" s="3">
        <f t="shared" si="278"/>
        <v>0</v>
      </c>
    </row>
    <row r="408" spans="1:18" s="15" customFormat="1" ht="38.25" x14ac:dyDescent="0.25">
      <c r="A408" s="199" t="s">
        <v>68</v>
      </c>
      <c r="B408" s="60">
        <v>901</v>
      </c>
      <c r="C408" s="4" t="s">
        <v>142</v>
      </c>
      <c r="D408" s="4" t="s">
        <v>97</v>
      </c>
      <c r="E408" s="4" t="s">
        <v>73</v>
      </c>
      <c r="F408" s="4" t="s">
        <v>124</v>
      </c>
      <c r="G408" s="75"/>
      <c r="H408" s="59">
        <f t="shared" si="281"/>
        <v>313994120</v>
      </c>
      <c r="I408" s="108">
        <f t="shared" si="281"/>
        <v>0</v>
      </c>
      <c r="J408" s="59">
        <f t="shared" si="281"/>
        <v>0</v>
      </c>
      <c r="K408" s="59">
        <f t="shared" si="281"/>
        <v>0</v>
      </c>
      <c r="L408" s="240">
        <f t="shared" si="281"/>
        <v>0</v>
      </c>
      <c r="M408" s="3">
        <f t="shared" si="275"/>
        <v>0</v>
      </c>
      <c r="N408" s="3" t="s">
        <v>683</v>
      </c>
      <c r="O408" s="3">
        <f t="shared" si="276"/>
        <v>0</v>
      </c>
      <c r="P408" s="3" t="s">
        <v>683</v>
      </c>
      <c r="Q408" s="3">
        <f t="shared" si="277"/>
        <v>-313994120</v>
      </c>
      <c r="R408" s="3">
        <f t="shared" si="278"/>
        <v>0</v>
      </c>
    </row>
    <row r="409" spans="1:18" s="15" customFormat="1" ht="51" x14ac:dyDescent="0.25">
      <c r="A409" s="192" t="s">
        <v>148</v>
      </c>
      <c r="B409" s="7">
        <v>901</v>
      </c>
      <c r="C409" s="8" t="s">
        <v>142</v>
      </c>
      <c r="D409" s="8" t="s">
        <v>97</v>
      </c>
      <c r="E409" s="8" t="s">
        <v>73</v>
      </c>
      <c r="F409" s="8" t="s">
        <v>149</v>
      </c>
      <c r="G409" s="75"/>
      <c r="H409" s="43">
        <v>313994120</v>
      </c>
      <c r="I409" s="79"/>
      <c r="J409" s="86"/>
      <c r="K409" s="65"/>
      <c r="L409" s="235"/>
      <c r="M409" s="3">
        <f t="shared" si="275"/>
        <v>0</v>
      </c>
      <c r="N409" s="3" t="s">
        <v>683</v>
      </c>
      <c r="O409" s="3">
        <f t="shared" si="276"/>
        <v>0</v>
      </c>
      <c r="P409" s="3" t="s">
        <v>683</v>
      </c>
      <c r="Q409" s="3">
        <f t="shared" si="277"/>
        <v>-313994120</v>
      </c>
      <c r="R409" s="3">
        <f t="shared" si="278"/>
        <v>0</v>
      </c>
    </row>
    <row r="410" spans="1:18" s="19" customFormat="1" ht="102" x14ac:dyDescent="0.25">
      <c r="A410" s="198" t="s">
        <v>74</v>
      </c>
      <c r="B410" s="40">
        <v>901</v>
      </c>
      <c r="C410" s="41" t="s">
        <v>142</v>
      </c>
      <c r="D410" s="41" t="s">
        <v>97</v>
      </c>
      <c r="E410" s="41" t="s">
        <v>75</v>
      </c>
      <c r="F410" s="41" t="s">
        <v>19</v>
      </c>
      <c r="G410" s="81"/>
      <c r="H410" s="42">
        <f t="shared" ref="H410:L412" si="282">H411</f>
        <v>4936930</v>
      </c>
      <c r="I410" s="111">
        <f t="shared" si="282"/>
        <v>0</v>
      </c>
      <c r="J410" s="42">
        <f t="shared" si="282"/>
        <v>0</v>
      </c>
      <c r="K410" s="42">
        <f t="shared" si="282"/>
        <v>0</v>
      </c>
      <c r="L410" s="239">
        <f t="shared" si="282"/>
        <v>0</v>
      </c>
      <c r="M410" s="63">
        <f t="shared" si="275"/>
        <v>0</v>
      </c>
      <c r="N410" s="3" t="s">
        <v>683</v>
      </c>
      <c r="O410" s="63">
        <f t="shared" si="276"/>
        <v>0</v>
      </c>
      <c r="P410" s="3" t="s">
        <v>683</v>
      </c>
      <c r="Q410" s="63">
        <f t="shared" si="277"/>
        <v>-4936930</v>
      </c>
      <c r="R410" s="63">
        <f t="shared" si="278"/>
        <v>0</v>
      </c>
    </row>
    <row r="411" spans="1:18" s="15" customFormat="1" ht="13.5" x14ac:dyDescent="0.25">
      <c r="A411" s="199" t="s">
        <v>12</v>
      </c>
      <c r="B411" s="60">
        <v>901</v>
      </c>
      <c r="C411" s="4" t="s">
        <v>142</v>
      </c>
      <c r="D411" s="4" t="s">
        <v>97</v>
      </c>
      <c r="E411" s="4" t="s">
        <v>75</v>
      </c>
      <c r="F411" s="4" t="s">
        <v>40</v>
      </c>
      <c r="G411" s="75"/>
      <c r="H411" s="59">
        <f t="shared" si="282"/>
        <v>4936930</v>
      </c>
      <c r="I411" s="108">
        <f t="shared" si="282"/>
        <v>0</v>
      </c>
      <c r="J411" s="59">
        <f t="shared" si="282"/>
        <v>0</v>
      </c>
      <c r="K411" s="59">
        <f t="shared" si="282"/>
        <v>0</v>
      </c>
      <c r="L411" s="240">
        <f t="shared" si="282"/>
        <v>0</v>
      </c>
      <c r="M411" s="3">
        <f t="shared" si="275"/>
        <v>0</v>
      </c>
      <c r="N411" s="3" t="s">
        <v>683</v>
      </c>
      <c r="O411" s="3">
        <f t="shared" si="276"/>
        <v>0</v>
      </c>
      <c r="P411" s="3" t="s">
        <v>683</v>
      </c>
      <c r="Q411" s="3">
        <f t="shared" si="277"/>
        <v>-4936930</v>
      </c>
      <c r="R411" s="3">
        <f t="shared" si="278"/>
        <v>0</v>
      </c>
    </row>
    <row r="412" spans="1:18" s="15" customFormat="1" ht="38.25" x14ac:dyDescent="0.25">
      <c r="A412" s="199" t="s">
        <v>68</v>
      </c>
      <c r="B412" s="60">
        <v>901</v>
      </c>
      <c r="C412" s="4" t="s">
        <v>142</v>
      </c>
      <c r="D412" s="4" t="s">
        <v>97</v>
      </c>
      <c r="E412" s="4" t="s">
        <v>75</v>
      </c>
      <c r="F412" s="4" t="s">
        <v>124</v>
      </c>
      <c r="G412" s="75"/>
      <c r="H412" s="59">
        <f t="shared" si="282"/>
        <v>4936930</v>
      </c>
      <c r="I412" s="108">
        <f t="shared" si="282"/>
        <v>0</v>
      </c>
      <c r="J412" s="59">
        <f t="shared" si="282"/>
        <v>0</v>
      </c>
      <c r="K412" s="59">
        <f t="shared" si="282"/>
        <v>0</v>
      </c>
      <c r="L412" s="240">
        <f t="shared" si="282"/>
        <v>0</v>
      </c>
      <c r="M412" s="3">
        <f t="shared" si="275"/>
        <v>0</v>
      </c>
      <c r="N412" s="3" t="s">
        <v>683</v>
      </c>
      <c r="O412" s="3">
        <f t="shared" si="276"/>
        <v>0</v>
      </c>
      <c r="P412" s="3" t="s">
        <v>683</v>
      </c>
      <c r="Q412" s="3">
        <f t="shared" si="277"/>
        <v>-4936930</v>
      </c>
      <c r="R412" s="3">
        <f t="shared" si="278"/>
        <v>0</v>
      </c>
    </row>
    <row r="413" spans="1:18" s="15" customFormat="1" ht="51" x14ac:dyDescent="0.25">
      <c r="A413" s="192" t="s">
        <v>148</v>
      </c>
      <c r="B413" s="7">
        <v>901</v>
      </c>
      <c r="C413" s="8" t="s">
        <v>142</v>
      </c>
      <c r="D413" s="8" t="s">
        <v>97</v>
      </c>
      <c r="E413" s="8" t="s">
        <v>75</v>
      </c>
      <c r="F413" s="8" t="s">
        <v>149</v>
      </c>
      <c r="G413" s="75"/>
      <c r="H413" s="43">
        <v>4936930</v>
      </c>
      <c r="I413" s="79"/>
      <c r="J413" s="86"/>
      <c r="K413" s="65"/>
      <c r="L413" s="235"/>
      <c r="M413" s="3">
        <f t="shared" si="275"/>
        <v>0</v>
      </c>
      <c r="N413" s="3" t="s">
        <v>683</v>
      </c>
      <c r="O413" s="3">
        <f t="shared" si="276"/>
        <v>0</v>
      </c>
      <c r="P413" s="3" t="s">
        <v>683</v>
      </c>
      <c r="Q413" s="3">
        <f t="shared" si="277"/>
        <v>-4936930</v>
      </c>
      <c r="R413" s="3">
        <f t="shared" si="278"/>
        <v>0</v>
      </c>
    </row>
    <row r="414" spans="1:18" s="15" customFormat="1" ht="102" x14ac:dyDescent="0.25">
      <c r="A414" s="199" t="s">
        <v>76</v>
      </c>
      <c r="B414" s="60">
        <v>901</v>
      </c>
      <c r="C414" s="4" t="s">
        <v>142</v>
      </c>
      <c r="D414" s="4" t="s">
        <v>97</v>
      </c>
      <c r="E414" s="4" t="s">
        <v>77</v>
      </c>
      <c r="F414" s="4" t="s">
        <v>19</v>
      </c>
      <c r="G414" s="75"/>
      <c r="H414" s="59">
        <f t="shared" ref="H414:L416" si="283">H415</f>
        <v>43595800</v>
      </c>
      <c r="I414" s="108">
        <f t="shared" si="283"/>
        <v>0</v>
      </c>
      <c r="J414" s="59">
        <f t="shared" si="283"/>
        <v>0</v>
      </c>
      <c r="K414" s="59">
        <f t="shared" si="283"/>
        <v>0</v>
      </c>
      <c r="L414" s="240">
        <f t="shared" si="283"/>
        <v>0</v>
      </c>
      <c r="M414" s="3">
        <f t="shared" si="275"/>
        <v>0</v>
      </c>
      <c r="N414" s="3" t="s">
        <v>683</v>
      </c>
      <c r="O414" s="3">
        <f t="shared" si="276"/>
        <v>0</v>
      </c>
      <c r="P414" s="3" t="s">
        <v>683</v>
      </c>
      <c r="Q414" s="3">
        <f t="shared" si="277"/>
        <v>-43595800</v>
      </c>
      <c r="R414" s="3">
        <f t="shared" si="278"/>
        <v>0</v>
      </c>
    </row>
    <row r="415" spans="1:18" s="15" customFormat="1" ht="13.5" x14ac:dyDescent="0.25">
      <c r="A415" s="199" t="s">
        <v>12</v>
      </c>
      <c r="B415" s="60">
        <v>901</v>
      </c>
      <c r="C415" s="4" t="s">
        <v>142</v>
      </c>
      <c r="D415" s="4" t="s">
        <v>97</v>
      </c>
      <c r="E415" s="4" t="s">
        <v>77</v>
      </c>
      <c r="F415" s="4" t="s">
        <v>40</v>
      </c>
      <c r="G415" s="75"/>
      <c r="H415" s="59">
        <f t="shared" si="283"/>
        <v>43595800</v>
      </c>
      <c r="I415" s="108">
        <f t="shared" si="283"/>
        <v>0</v>
      </c>
      <c r="J415" s="59">
        <f t="shared" si="283"/>
        <v>0</v>
      </c>
      <c r="K415" s="59">
        <f t="shared" si="283"/>
        <v>0</v>
      </c>
      <c r="L415" s="240">
        <f t="shared" si="283"/>
        <v>0</v>
      </c>
      <c r="M415" s="3">
        <f t="shared" si="275"/>
        <v>0</v>
      </c>
      <c r="N415" s="3" t="s">
        <v>683</v>
      </c>
      <c r="O415" s="3">
        <f t="shared" si="276"/>
        <v>0</v>
      </c>
      <c r="P415" s="3" t="s">
        <v>683</v>
      </c>
      <c r="Q415" s="3">
        <f t="shared" si="277"/>
        <v>-43595800</v>
      </c>
      <c r="R415" s="3">
        <f t="shared" si="278"/>
        <v>0</v>
      </c>
    </row>
    <row r="416" spans="1:18" s="15" customFormat="1" ht="38.25" x14ac:dyDescent="0.25">
      <c r="A416" s="199" t="s">
        <v>68</v>
      </c>
      <c r="B416" s="60">
        <v>901</v>
      </c>
      <c r="C416" s="4" t="s">
        <v>142</v>
      </c>
      <c r="D416" s="4" t="s">
        <v>97</v>
      </c>
      <c r="E416" s="4" t="s">
        <v>77</v>
      </c>
      <c r="F416" s="4" t="s">
        <v>124</v>
      </c>
      <c r="G416" s="75"/>
      <c r="H416" s="59">
        <f t="shared" si="283"/>
        <v>43595800</v>
      </c>
      <c r="I416" s="108">
        <f t="shared" si="283"/>
        <v>0</v>
      </c>
      <c r="J416" s="59">
        <f t="shared" si="283"/>
        <v>0</v>
      </c>
      <c r="K416" s="59">
        <f t="shared" si="283"/>
        <v>0</v>
      </c>
      <c r="L416" s="240">
        <f t="shared" si="283"/>
        <v>0</v>
      </c>
      <c r="M416" s="3">
        <f t="shared" si="275"/>
        <v>0</v>
      </c>
      <c r="N416" s="3" t="s">
        <v>683</v>
      </c>
      <c r="O416" s="3">
        <f t="shared" si="276"/>
        <v>0</v>
      </c>
      <c r="P416" s="3" t="s">
        <v>683</v>
      </c>
      <c r="Q416" s="3">
        <f t="shared" si="277"/>
        <v>-43595800</v>
      </c>
      <c r="R416" s="3">
        <f t="shared" si="278"/>
        <v>0</v>
      </c>
    </row>
    <row r="417" spans="1:18" s="15" customFormat="1" ht="51" x14ac:dyDescent="0.25">
      <c r="A417" s="192" t="s">
        <v>148</v>
      </c>
      <c r="B417" s="7">
        <v>901</v>
      </c>
      <c r="C417" s="8" t="s">
        <v>142</v>
      </c>
      <c r="D417" s="8" t="s">
        <v>97</v>
      </c>
      <c r="E417" s="8" t="s">
        <v>77</v>
      </c>
      <c r="F417" s="8" t="s">
        <v>149</v>
      </c>
      <c r="G417" s="75"/>
      <c r="H417" s="43">
        <v>43595800</v>
      </c>
      <c r="I417" s="79"/>
      <c r="J417" s="86"/>
      <c r="K417" s="65"/>
      <c r="L417" s="235"/>
      <c r="M417" s="3">
        <f t="shared" si="275"/>
        <v>0</v>
      </c>
      <c r="N417" s="3" t="s">
        <v>683</v>
      </c>
      <c r="O417" s="3">
        <f t="shared" si="276"/>
        <v>0</v>
      </c>
      <c r="P417" s="3" t="s">
        <v>683</v>
      </c>
      <c r="Q417" s="3">
        <f t="shared" si="277"/>
        <v>-43595800</v>
      </c>
      <c r="R417" s="3">
        <f t="shared" si="278"/>
        <v>0</v>
      </c>
    </row>
    <row r="418" spans="1:18" s="19" customFormat="1" ht="114.75" x14ac:dyDescent="0.25">
      <c r="A418" s="198" t="s">
        <v>78</v>
      </c>
      <c r="B418" s="40">
        <v>901</v>
      </c>
      <c r="C418" s="41" t="s">
        <v>142</v>
      </c>
      <c r="D418" s="41" t="s">
        <v>97</v>
      </c>
      <c r="E418" s="41" t="s">
        <v>79</v>
      </c>
      <c r="F418" s="41" t="s">
        <v>19</v>
      </c>
      <c r="G418" s="81"/>
      <c r="H418" s="42">
        <f t="shared" ref="H418:L420" si="284">H419</f>
        <v>867153.94</v>
      </c>
      <c r="I418" s="111">
        <f t="shared" si="284"/>
        <v>0</v>
      </c>
      <c r="J418" s="42">
        <f t="shared" si="284"/>
        <v>0</v>
      </c>
      <c r="K418" s="42">
        <f t="shared" si="284"/>
        <v>0</v>
      </c>
      <c r="L418" s="239">
        <f t="shared" si="284"/>
        <v>0</v>
      </c>
      <c r="M418" s="63">
        <f t="shared" si="275"/>
        <v>0</v>
      </c>
      <c r="N418" s="3" t="s">
        <v>683</v>
      </c>
      <c r="O418" s="63">
        <f t="shared" si="276"/>
        <v>0</v>
      </c>
      <c r="P418" s="3" t="s">
        <v>683</v>
      </c>
      <c r="Q418" s="63">
        <f t="shared" si="277"/>
        <v>-867153.94</v>
      </c>
      <c r="R418" s="63">
        <f t="shared" si="278"/>
        <v>0</v>
      </c>
    </row>
    <row r="419" spans="1:18" s="15" customFormat="1" ht="13.5" x14ac:dyDescent="0.25">
      <c r="A419" s="199" t="s">
        <v>12</v>
      </c>
      <c r="B419" s="60">
        <v>901</v>
      </c>
      <c r="C419" s="4" t="s">
        <v>142</v>
      </c>
      <c r="D419" s="4" t="s">
        <v>97</v>
      </c>
      <c r="E419" s="4" t="s">
        <v>79</v>
      </c>
      <c r="F419" s="4" t="s">
        <v>40</v>
      </c>
      <c r="G419" s="75"/>
      <c r="H419" s="59">
        <f t="shared" si="284"/>
        <v>867153.94</v>
      </c>
      <c r="I419" s="108">
        <f t="shared" si="284"/>
        <v>0</v>
      </c>
      <c r="J419" s="59">
        <f t="shared" si="284"/>
        <v>0</v>
      </c>
      <c r="K419" s="59">
        <f t="shared" si="284"/>
        <v>0</v>
      </c>
      <c r="L419" s="240">
        <f t="shared" si="284"/>
        <v>0</v>
      </c>
      <c r="M419" s="3">
        <f t="shared" si="275"/>
        <v>0</v>
      </c>
      <c r="N419" s="3" t="s">
        <v>683</v>
      </c>
      <c r="O419" s="3">
        <f t="shared" si="276"/>
        <v>0</v>
      </c>
      <c r="P419" s="3" t="s">
        <v>683</v>
      </c>
      <c r="Q419" s="3">
        <f t="shared" si="277"/>
        <v>-867153.94</v>
      </c>
      <c r="R419" s="3">
        <f t="shared" si="278"/>
        <v>0</v>
      </c>
    </row>
    <row r="420" spans="1:18" s="15" customFormat="1" ht="38.25" x14ac:dyDescent="0.25">
      <c r="A420" s="199" t="s">
        <v>68</v>
      </c>
      <c r="B420" s="60">
        <v>901</v>
      </c>
      <c r="C420" s="4" t="s">
        <v>142</v>
      </c>
      <c r="D420" s="4" t="s">
        <v>97</v>
      </c>
      <c r="E420" s="4" t="s">
        <v>79</v>
      </c>
      <c r="F420" s="4" t="s">
        <v>124</v>
      </c>
      <c r="G420" s="75"/>
      <c r="H420" s="59">
        <f t="shared" si="284"/>
        <v>867153.94</v>
      </c>
      <c r="I420" s="108">
        <f t="shared" si="284"/>
        <v>0</v>
      </c>
      <c r="J420" s="59">
        <f t="shared" si="284"/>
        <v>0</v>
      </c>
      <c r="K420" s="59">
        <f t="shared" si="284"/>
        <v>0</v>
      </c>
      <c r="L420" s="240">
        <f t="shared" si="284"/>
        <v>0</v>
      </c>
      <c r="M420" s="3">
        <f t="shared" si="275"/>
        <v>0</v>
      </c>
      <c r="N420" s="3" t="s">
        <v>683</v>
      </c>
      <c r="O420" s="3">
        <f t="shared" si="276"/>
        <v>0</v>
      </c>
      <c r="P420" s="3" t="s">
        <v>683</v>
      </c>
      <c r="Q420" s="3">
        <f t="shared" si="277"/>
        <v>-867153.94</v>
      </c>
      <c r="R420" s="3">
        <f t="shared" si="278"/>
        <v>0</v>
      </c>
    </row>
    <row r="421" spans="1:18" s="15" customFormat="1" ht="51" x14ac:dyDescent="0.25">
      <c r="A421" s="192" t="s">
        <v>148</v>
      </c>
      <c r="B421" s="7">
        <v>901</v>
      </c>
      <c r="C421" s="8" t="s">
        <v>142</v>
      </c>
      <c r="D421" s="8" t="s">
        <v>97</v>
      </c>
      <c r="E421" s="8" t="s">
        <v>79</v>
      </c>
      <c r="F421" s="8" t="s">
        <v>149</v>
      </c>
      <c r="G421" s="75"/>
      <c r="H421" s="43">
        <v>867153.94</v>
      </c>
      <c r="I421" s="79"/>
      <c r="J421" s="86"/>
      <c r="K421" s="65"/>
      <c r="L421" s="235"/>
      <c r="M421" s="3">
        <f t="shared" si="275"/>
        <v>0</v>
      </c>
      <c r="N421" s="3" t="s">
        <v>683</v>
      </c>
      <c r="O421" s="3">
        <f t="shared" si="276"/>
        <v>0</v>
      </c>
      <c r="P421" s="3" t="s">
        <v>683</v>
      </c>
      <c r="Q421" s="3">
        <f t="shared" si="277"/>
        <v>-867153.94</v>
      </c>
      <c r="R421" s="3">
        <f t="shared" si="278"/>
        <v>0</v>
      </c>
    </row>
    <row r="422" spans="1:18" s="19" customFormat="1" ht="89.25" x14ac:dyDescent="0.25">
      <c r="A422" s="198" t="s">
        <v>80</v>
      </c>
      <c r="B422" s="40">
        <v>901</v>
      </c>
      <c r="C422" s="41" t="s">
        <v>142</v>
      </c>
      <c r="D422" s="41" t="s">
        <v>97</v>
      </c>
      <c r="E422" s="41" t="s">
        <v>81</v>
      </c>
      <c r="F422" s="41" t="s">
        <v>19</v>
      </c>
      <c r="G422" s="81"/>
      <c r="H422" s="42">
        <f t="shared" ref="H422:L423" si="285">H423</f>
        <v>47580208.32</v>
      </c>
      <c r="I422" s="111">
        <f t="shared" si="285"/>
        <v>0</v>
      </c>
      <c r="J422" s="42">
        <f t="shared" si="285"/>
        <v>0</v>
      </c>
      <c r="K422" s="42">
        <f t="shared" si="285"/>
        <v>0</v>
      </c>
      <c r="L422" s="239">
        <f t="shared" si="285"/>
        <v>0</v>
      </c>
      <c r="M422" s="63">
        <f t="shared" si="275"/>
        <v>0</v>
      </c>
      <c r="N422" s="3" t="s">
        <v>683</v>
      </c>
      <c r="O422" s="63">
        <f t="shared" si="276"/>
        <v>0</v>
      </c>
      <c r="P422" s="3" t="s">
        <v>683</v>
      </c>
      <c r="Q422" s="63">
        <f t="shared" si="277"/>
        <v>-47580208.32</v>
      </c>
      <c r="R422" s="63">
        <f t="shared" si="278"/>
        <v>0</v>
      </c>
    </row>
    <row r="423" spans="1:18" s="15" customFormat="1" ht="25.5" x14ac:dyDescent="0.25">
      <c r="A423" s="199" t="s">
        <v>47</v>
      </c>
      <c r="B423" s="60">
        <v>901</v>
      </c>
      <c r="C423" s="4" t="s">
        <v>142</v>
      </c>
      <c r="D423" s="4" t="s">
        <v>97</v>
      </c>
      <c r="E423" s="4" t="s">
        <v>81</v>
      </c>
      <c r="F423" s="4" t="s">
        <v>24</v>
      </c>
      <c r="G423" s="75"/>
      <c r="H423" s="59">
        <f t="shared" si="285"/>
        <v>47580208.32</v>
      </c>
      <c r="I423" s="108">
        <f t="shared" si="285"/>
        <v>0</v>
      </c>
      <c r="J423" s="59">
        <f t="shared" si="285"/>
        <v>0</v>
      </c>
      <c r="K423" s="59">
        <f t="shared" si="285"/>
        <v>0</v>
      </c>
      <c r="L423" s="240">
        <f t="shared" si="285"/>
        <v>0</v>
      </c>
      <c r="M423" s="3">
        <f t="shared" si="275"/>
        <v>0</v>
      </c>
      <c r="N423" s="3" t="s">
        <v>683</v>
      </c>
      <c r="O423" s="3">
        <f t="shared" si="276"/>
        <v>0</v>
      </c>
      <c r="P423" s="3" t="s">
        <v>683</v>
      </c>
      <c r="Q423" s="3">
        <f t="shared" si="277"/>
        <v>-47580208.32</v>
      </c>
      <c r="R423" s="3">
        <f t="shared" si="278"/>
        <v>0</v>
      </c>
    </row>
    <row r="424" spans="1:18" s="15" customFormat="1" ht="25.5" x14ac:dyDescent="0.25">
      <c r="A424" s="199" t="s">
        <v>11</v>
      </c>
      <c r="B424" s="60">
        <v>901</v>
      </c>
      <c r="C424" s="4" t="s">
        <v>142</v>
      </c>
      <c r="D424" s="4" t="s">
        <v>97</v>
      </c>
      <c r="E424" s="4" t="s">
        <v>81</v>
      </c>
      <c r="F424" s="4" t="s">
        <v>32</v>
      </c>
      <c r="G424" s="75"/>
      <c r="H424" s="59">
        <f t="shared" ref="H424:L424" si="286">H425+H426+H427</f>
        <v>47580208.32</v>
      </c>
      <c r="I424" s="108">
        <f t="shared" si="286"/>
        <v>0</v>
      </c>
      <c r="J424" s="59">
        <f t="shared" si="286"/>
        <v>0</v>
      </c>
      <c r="K424" s="59">
        <f t="shared" si="286"/>
        <v>0</v>
      </c>
      <c r="L424" s="240">
        <f t="shared" si="286"/>
        <v>0</v>
      </c>
      <c r="M424" s="3">
        <f t="shared" si="275"/>
        <v>0</v>
      </c>
      <c r="N424" s="3" t="s">
        <v>683</v>
      </c>
      <c r="O424" s="3">
        <f t="shared" si="276"/>
        <v>0</v>
      </c>
      <c r="P424" s="3" t="s">
        <v>683</v>
      </c>
      <c r="Q424" s="3">
        <f t="shared" si="277"/>
        <v>-47580208.32</v>
      </c>
      <c r="R424" s="3">
        <f t="shared" si="278"/>
        <v>0</v>
      </c>
    </row>
    <row r="425" spans="1:18" s="15" customFormat="1" ht="21.6" hidden="1" x14ac:dyDescent="0.3">
      <c r="A425" s="192" t="s">
        <v>36</v>
      </c>
      <c r="B425" s="7">
        <v>901</v>
      </c>
      <c r="C425" s="8" t="s">
        <v>142</v>
      </c>
      <c r="D425" s="8" t="s">
        <v>97</v>
      </c>
      <c r="E425" s="8" t="s">
        <v>81</v>
      </c>
      <c r="F425" s="47" t="s">
        <v>27</v>
      </c>
      <c r="G425" s="75"/>
      <c r="H425" s="43"/>
      <c r="I425" s="79"/>
      <c r="J425" s="86"/>
      <c r="K425" s="65"/>
      <c r="L425" s="235"/>
      <c r="M425" s="3">
        <f t="shared" si="275"/>
        <v>0</v>
      </c>
      <c r="N425" s="3" t="s">
        <v>683</v>
      </c>
      <c r="O425" s="3">
        <f t="shared" si="276"/>
        <v>0</v>
      </c>
      <c r="P425" s="3" t="s">
        <v>683</v>
      </c>
      <c r="Q425" s="3">
        <f t="shared" si="277"/>
        <v>0</v>
      </c>
      <c r="R425" s="3" t="s">
        <v>683</v>
      </c>
    </row>
    <row r="426" spans="1:18" s="15" customFormat="1" ht="51" x14ac:dyDescent="0.2">
      <c r="A426" s="200" t="s">
        <v>146</v>
      </c>
      <c r="B426" s="7">
        <v>901</v>
      </c>
      <c r="C426" s="8" t="s">
        <v>142</v>
      </c>
      <c r="D426" s="8" t="s">
        <v>97</v>
      </c>
      <c r="E426" s="8" t="s">
        <v>81</v>
      </c>
      <c r="F426" s="8" t="s">
        <v>147</v>
      </c>
      <c r="G426" s="75"/>
      <c r="H426" s="43">
        <v>35227599.439999998</v>
      </c>
      <c r="I426" s="79"/>
      <c r="J426" s="86"/>
      <c r="K426" s="65"/>
      <c r="L426" s="235"/>
      <c r="M426" s="3">
        <f t="shared" si="275"/>
        <v>0</v>
      </c>
      <c r="N426" s="3" t="s">
        <v>683</v>
      </c>
      <c r="O426" s="3">
        <f t="shared" si="276"/>
        <v>0</v>
      </c>
      <c r="P426" s="3" t="s">
        <v>683</v>
      </c>
      <c r="Q426" s="3">
        <f t="shared" si="277"/>
        <v>-35227599.439999998</v>
      </c>
      <c r="R426" s="3">
        <f t="shared" si="278"/>
        <v>0</v>
      </c>
    </row>
    <row r="427" spans="1:18" s="15" customFormat="1" ht="13.5" x14ac:dyDescent="0.25">
      <c r="A427" s="192" t="s">
        <v>45</v>
      </c>
      <c r="B427" s="7">
        <v>901</v>
      </c>
      <c r="C427" s="8" t="s">
        <v>142</v>
      </c>
      <c r="D427" s="8" t="s">
        <v>97</v>
      </c>
      <c r="E427" s="8" t="s">
        <v>81</v>
      </c>
      <c r="F427" s="47" t="s">
        <v>25</v>
      </c>
      <c r="G427" s="75"/>
      <c r="H427" s="43">
        <v>12352608.880000001</v>
      </c>
      <c r="I427" s="79"/>
      <c r="J427" s="86"/>
      <c r="K427" s="65"/>
      <c r="L427" s="235"/>
      <c r="M427" s="3">
        <f t="shared" si="275"/>
        <v>0</v>
      </c>
      <c r="N427" s="3" t="s">
        <v>683</v>
      </c>
      <c r="O427" s="3">
        <f t="shared" si="276"/>
        <v>0</v>
      </c>
      <c r="P427" s="3" t="s">
        <v>683</v>
      </c>
      <c r="Q427" s="3">
        <f t="shared" si="277"/>
        <v>-12352608.880000001</v>
      </c>
      <c r="R427" s="3">
        <f t="shared" si="278"/>
        <v>0</v>
      </c>
    </row>
    <row r="428" spans="1:18" s="19" customFormat="1" ht="76.5" x14ac:dyDescent="0.25">
      <c r="A428" s="198" t="s">
        <v>82</v>
      </c>
      <c r="B428" s="40">
        <v>901</v>
      </c>
      <c r="C428" s="41" t="s">
        <v>142</v>
      </c>
      <c r="D428" s="41" t="s">
        <v>97</v>
      </c>
      <c r="E428" s="41" t="s">
        <v>129</v>
      </c>
      <c r="F428" s="41" t="s">
        <v>19</v>
      </c>
      <c r="G428" s="81"/>
      <c r="H428" s="42">
        <f t="shared" ref="H428:L430" si="287">H429</f>
        <v>135000</v>
      </c>
      <c r="I428" s="111">
        <f t="shared" si="287"/>
        <v>0</v>
      </c>
      <c r="J428" s="42">
        <f t="shared" si="287"/>
        <v>0</v>
      </c>
      <c r="K428" s="42">
        <f t="shared" si="287"/>
        <v>0</v>
      </c>
      <c r="L428" s="239">
        <f t="shared" si="287"/>
        <v>0</v>
      </c>
      <c r="M428" s="63">
        <f t="shared" si="275"/>
        <v>0</v>
      </c>
      <c r="N428" s="3" t="s">
        <v>683</v>
      </c>
      <c r="O428" s="63">
        <f t="shared" si="276"/>
        <v>0</v>
      </c>
      <c r="P428" s="3" t="s">
        <v>683</v>
      </c>
      <c r="Q428" s="63">
        <f t="shared" si="277"/>
        <v>-135000</v>
      </c>
      <c r="R428" s="63">
        <f t="shared" si="278"/>
        <v>0</v>
      </c>
    </row>
    <row r="429" spans="1:18" s="19" customFormat="1" ht="76.5" x14ac:dyDescent="0.25">
      <c r="A429" s="198" t="s">
        <v>83</v>
      </c>
      <c r="B429" s="40">
        <v>901</v>
      </c>
      <c r="C429" s="41" t="s">
        <v>142</v>
      </c>
      <c r="D429" s="41" t="s">
        <v>97</v>
      </c>
      <c r="E429" s="41" t="s">
        <v>130</v>
      </c>
      <c r="F429" s="41" t="s">
        <v>19</v>
      </c>
      <c r="G429" s="81"/>
      <c r="H429" s="42">
        <f t="shared" si="287"/>
        <v>135000</v>
      </c>
      <c r="I429" s="111">
        <f t="shared" si="287"/>
        <v>0</v>
      </c>
      <c r="J429" s="42">
        <f t="shared" si="287"/>
        <v>0</v>
      </c>
      <c r="K429" s="42">
        <f t="shared" si="287"/>
        <v>0</v>
      </c>
      <c r="L429" s="239">
        <f t="shared" si="287"/>
        <v>0</v>
      </c>
      <c r="M429" s="63">
        <f t="shared" si="275"/>
        <v>0</v>
      </c>
      <c r="N429" s="3" t="s">
        <v>683</v>
      </c>
      <c r="O429" s="63">
        <f t="shared" si="276"/>
        <v>0</v>
      </c>
      <c r="P429" s="3" t="s">
        <v>683</v>
      </c>
      <c r="Q429" s="63">
        <f t="shared" si="277"/>
        <v>-135000</v>
      </c>
      <c r="R429" s="63">
        <f t="shared" si="278"/>
        <v>0</v>
      </c>
    </row>
    <row r="430" spans="1:18" s="15" customFormat="1" ht="25.5" x14ac:dyDescent="0.25">
      <c r="A430" s="199" t="s">
        <v>47</v>
      </c>
      <c r="B430" s="60">
        <v>901</v>
      </c>
      <c r="C430" s="4" t="s">
        <v>142</v>
      </c>
      <c r="D430" s="4" t="s">
        <v>97</v>
      </c>
      <c r="E430" s="4" t="s">
        <v>130</v>
      </c>
      <c r="F430" s="4" t="s">
        <v>24</v>
      </c>
      <c r="G430" s="75"/>
      <c r="H430" s="59">
        <f t="shared" si="287"/>
        <v>135000</v>
      </c>
      <c r="I430" s="108">
        <f t="shared" si="287"/>
        <v>0</v>
      </c>
      <c r="J430" s="59">
        <f t="shared" si="287"/>
        <v>0</v>
      </c>
      <c r="K430" s="59">
        <f t="shared" si="287"/>
        <v>0</v>
      </c>
      <c r="L430" s="240">
        <f t="shared" si="287"/>
        <v>0</v>
      </c>
      <c r="M430" s="3">
        <f t="shared" si="275"/>
        <v>0</v>
      </c>
      <c r="N430" s="3" t="s">
        <v>683</v>
      </c>
      <c r="O430" s="3">
        <f t="shared" si="276"/>
        <v>0</v>
      </c>
      <c r="P430" s="3" t="s">
        <v>683</v>
      </c>
      <c r="Q430" s="3">
        <f t="shared" si="277"/>
        <v>-135000</v>
      </c>
      <c r="R430" s="3">
        <f t="shared" si="278"/>
        <v>0</v>
      </c>
    </row>
    <row r="431" spans="1:18" s="15" customFormat="1" ht="25.5" x14ac:dyDescent="0.25">
      <c r="A431" s="199" t="s">
        <v>11</v>
      </c>
      <c r="B431" s="60">
        <v>901</v>
      </c>
      <c r="C431" s="4" t="s">
        <v>142</v>
      </c>
      <c r="D431" s="4" t="s">
        <v>97</v>
      </c>
      <c r="E431" s="4" t="s">
        <v>130</v>
      </c>
      <c r="F431" s="4" t="s">
        <v>32</v>
      </c>
      <c r="G431" s="75"/>
      <c r="H431" s="59">
        <f t="shared" ref="H431:L431" si="288">H432+H433+H434</f>
        <v>135000</v>
      </c>
      <c r="I431" s="108">
        <f t="shared" si="288"/>
        <v>0</v>
      </c>
      <c r="J431" s="59">
        <f t="shared" si="288"/>
        <v>0</v>
      </c>
      <c r="K431" s="59">
        <f t="shared" si="288"/>
        <v>0</v>
      </c>
      <c r="L431" s="240">
        <f t="shared" si="288"/>
        <v>0</v>
      </c>
      <c r="M431" s="3">
        <f t="shared" si="275"/>
        <v>0</v>
      </c>
      <c r="N431" s="3" t="s">
        <v>683</v>
      </c>
      <c r="O431" s="3">
        <f t="shared" si="276"/>
        <v>0</v>
      </c>
      <c r="P431" s="3" t="s">
        <v>683</v>
      </c>
      <c r="Q431" s="3">
        <f t="shared" si="277"/>
        <v>-135000</v>
      </c>
      <c r="R431" s="3">
        <f t="shared" si="278"/>
        <v>0</v>
      </c>
    </row>
    <row r="432" spans="1:18" s="15" customFormat="1" ht="21.6" hidden="1" x14ac:dyDescent="0.3">
      <c r="A432" s="192" t="s">
        <v>36</v>
      </c>
      <c r="B432" s="7">
        <v>901</v>
      </c>
      <c r="C432" s="8" t="s">
        <v>142</v>
      </c>
      <c r="D432" s="8" t="s">
        <v>97</v>
      </c>
      <c r="E432" s="8" t="s">
        <v>130</v>
      </c>
      <c r="F432" s="47" t="s">
        <v>27</v>
      </c>
      <c r="G432" s="75"/>
      <c r="H432" s="43"/>
      <c r="I432" s="79"/>
      <c r="J432" s="86"/>
      <c r="K432" s="65"/>
      <c r="L432" s="235"/>
      <c r="M432" s="3">
        <f t="shared" si="275"/>
        <v>0</v>
      </c>
      <c r="N432" s="3" t="s">
        <v>683</v>
      </c>
      <c r="O432" s="3">
        <f t="shared" si="276"/>
        <v>0</v>
      </c>
      <c r="P432" s="3" t="s">
        <v>683</v>
      </c>
      <c r="Q432" s="3">
        <f t="shared" si="277"/>
        <v>0</v>
      </c>
      <c r="R432" s="3" t="s">
        <v>683</v>
      </c>
    </row>
    <row r="433" spans="1:18" s="15" customFormat="1" ht="30.6" hidden="1" x14ac:dyDescent="0.3">
      <c r="A433" s="206" t="s">
        <v>146</v>
      </c>
      <c r="B433" s="7">
        <v>901</v>
      </c>
      <c r="C433" s="8" t="s">
        <v>142</v>
      </c>
      <c r="D433" s="8" t="s">
        <v>97</v>
      </c>
      <c r="E433" s="8" t="s">
        <v>130</v>
      </c>
      <c r="F433" s="8" t="s">
        <v>147</v>
      </c>
      <c r="G433" s="75"/>
      <c r="H433" s="109"/>
      <c r="I433" s="79"/>
      <c r="J433" s="86"/>
      <c r="K433" s="65"/>
      <c r="L433" s="235"/>
      <c r="M433" s="3">
        <f t="shared" si="275"/>
        <v>0</v>
      </c>
      <c r="N433" s="3" t="s">
        <v>683</v>
      </c>
      <c r="O433" s="3">
        <f t="shared" si="276"/>
        <v>0</v>
      </c>
      <c r="P433" s="3" t="s">
        <v>683</v>
      </c>
      <c r="Q433" s="3">
        <f t="shared" si="277"/>
        <v>0</v>
      </c>
      <c r="R433" s="3" t="s">
        <v>683</v>
      </c>
    </row>
    <row r="434" spans="1:18" s="15" customFormat="1" ht="13.5" x14ac:dyDescent="0.25">
      <c r="A434" s="207" t="s">
        <v>45</v>
      </c>
      <c r="B434" s="7">
        <v>901</v>
      </c>
      <c r="C434" s="8" t="s">
        <v>142</v>
      </c>
      <c r="D434" s="8" t="s">
        <v>97</v>
      </c>
      <c r="E434" s="8" t="s">
        <v>130</v>
      </c>
      <c r="F434" s="47" t="s">
        <v>25</v>
      </c>
      <c r="G434" s="75"/>
      <c r="H434" s="115">
        <v>135000</v>
      </c>
      <c r="I434" s="116"/>
      <c r="J434" s="86"/>
      <c r="K434" s="65"/>
      <c r="L434" s="235"/>
      <c r="M434" s="3">
        <f t="shared" si="275"/>
        <v>0</v>
      </c>
      <c r="N434" s="3" t="s">
        <v>683</v>
      </c>
      <c r="O434" s="3">
        <f t="shared" si="276"/>
        <v>0</v>
      </c>
      <c r="P434" s="3" t="s">
        <v>683</v>
      </c>
      <c r="Q434" s="3">
        <f t="shared" si="277"/>
        <v>-135000</v>
      </c>
      <c r="R434" s="3">
        <f t="shared" si="278"/>
        <v>0</v>
      </c>
    </row>
    <row r="435" spans="1:18" s="16" customFormat="1" ht="38.25" x14ac:dyDescent="0.25">
      <c r="A435" s="181" t="s">
        <v>84</v>
      </c>
      <c r="B435" s="81" t="s">
        <v>96</v>
      </c>
      <c r="C435" s="81" t="s">
        <v>142</v>
      </c>
      <c r="D435" s="81" t="s">
        <v>97</v>
      </c>
      <c r="E435" s="81">
        <v>300100030</v>
      </c>
      <c r="F435" s="81" t="s">
        <v>19</v>
      </c>
      <c r="G435" s="81"/>
      <c r="H435" s="111">
        <f>H436+H440</f>
        <v>11306063</v>
      </c>
      <c r="I435" s="42">
        <f t="shared" ref="I435:L435" si="289">I436+I440</f>
        <v>6000000</v>
      </c>
      <c r="J435" s="42">
        <f t="shared" si="289"/>
        <v>6000000</v>
      </c>
      <c r="K435" s="42">
        <f t="shared" si="289"/>
        <v>6000000</v>
      </c>
      <c r="L435" s="239">
        <f t="shared" si="289"/>
        <v>6000000</v>
      </c>
      <c r="M435" s="63">
        <f t="shared" si="275"/>
        <v>0</v>
      </c>
      <c r="N435" s="63">
        <f t="shared" ref="N435:N462" si="290">J435/I435*100</f>
        <v>100</v>
      </c>
      <c r="O435" s="63">
        <f t="shared" si="276"/>
        <v>0</v>
      </c>
      <c r="P435" s="3" t="s">
        <v>683</v>
      </c>
      <c r="Q435" s="63">
        <f t="shared" si="277"/>
        <v>-5306063</v>
      </c>
      <c r="R435" s="63">
        <f t="shared" si="278"/>
        <v>53.068871100399853</v>
      </c>
    </row>
    <row r="436" spans="1:18" s="19" customFormat="1" ht="89.25" x14ac:dyDescent="0.2">
      <c r="A436" s="208" t="s">
        <v>429</v>
      </c>
      <c r="B436" s="81" t="s">
        <v>96</v>
      </c>
      <c r="C436" s="81" t="s">
        <v>142</v>
      </c>
      <c r="D436" s="81" t="s">
        <v>97</v>
      </c>
      <c r="E436" s="81" t="s">
        <v>131</v>
      </c>
      <c r="F436" s="81" t="s">
        <v>19</v>
      </c>
      <c r="G436" s="81"/>
      <c r="H436" s="117">
        <f t="shared" ref="H436:I438" si="291">H437</f>
        <v>11006063</v>
      </c>
      <c r="I436" s="83">
        <f t="shared" si="291"/>
        <v>6000000</v>
      </c>
      <c r="J436" s="88">
        <f t="shared" ref="J436:J438" si="292">J437</f>
        <v>6000000</v>
      </c>
      <c r="K436" s="62">
        <f t="shared" ref="K436:L438" si="293">K437</f>
        <v>6000000</v>
      </c>
      <c r="L436" s="234">
        <f t="shared" si="293"/>
        <v>6000000</v>
      </c>
      <c r="M436" s="63">
        <f t="shared" si="275"/>
        <v>0</v>
      </c>
      <c r="N436" s="63">
        <f t="shared" si="290"/>
        <v>100</v>
      </c>
      <c r="O436" s="63">
        <f t="shared" si="276"/>
        <v>0</v>
      </c>
      <c r="P436" s="3" t="s">
        <v>683</v>
      </c>
      <c r="Q436" s="63">
        <f t="shared" si="277"/>
        <v>-5006063</v>
      </c>
      <c r="R436" s="63">
        <f t="shared" si="278"/>
        <v>54.515406644501304</v>
      </c>
    </row>
    <row r="437" spans="1:18" s="15" customFormat="1" x14ac:dyDescent="0.2">
      <c r="A437" s="185" t="s">
        <v>12</v>
      </c>
      <c r="B437" s="107" t="s">
        <v>96</v>
      </c>
      <c r="C437" s="107" t="s">
        <v>142</v>
      </c>
      <c r="D437" s="107" t="s">
        <v>97</v>
      </c>
      <c r="E437" s="107" t="s">
        <v>131</v>
      </c>
      <c r="F437" s="107">
        <v>800</v>
      </c>
      <c r="G437" s="107"/>
      <c r="H437" s="65">
        <f t="shared" si="291"/>
        <v>11006063</v>
      </c>
      <c r="I437" s="65">
        <f t="shared" si="291"/>
        <v>6000000</v>
      </c>
      <c r="J437" s="86">
        <f t="shared" si="292"/>
        <v>6000000</v>
      </c>
      <c r="K437" s="65">
        <f t="shared" si="293"/>
        <v>6000000</v>
      </c>
      <c r="L437" s="235">
        <f t="shared" si="293"/>
        <v>6000000</v>
      </c>
      <c r="M437" s="3">
        <f t="shared" si="275"/>
        <v>0</v>
      </c>
      <c r="N437" s="3">
        <f t="shared" si="290"/>
        <v>100</v>
      </c>
      <c r="O437" s="3">
        <f t="shared" si="276"/>
        <v>0</v>
      </c>
      <c r="P437" s="3" t="s">
        <v>683</v>
      </c>
      <c r="Q437" s="3">
        <f t="shared" si="277"/>
        <v>-5006063</v>
      </c>
      <c r="R437" s="3">
        <f t="shared" si="278"/>
        <v>54.515406644501304</v>
      </c>
    </row>
    <row r="438" spans="1:18" s="15" customFormat="1" ht="38.25" x14ac:dyDescent="0.2">
      <c r="A438" s="185" t="s">
        <v>638</v>
      </c>
      <c r="B438" s="64" t="s">
        <v>96</v>
      </c>
      <c r="C438" s="64" t="s">
        <v>142</v>
      </c>
      <c r="D438" s="64" t="s">
        <v>97</v>
      </c>
      <c r="E438" s="64" t="s">
        <v>131</v>
      </c>
      <c r="F438" s="64">
        <v>810</v>
      </c>
      <c r="G438" s="64"/>
      <c r="H438" s="65">
        <f t="shared" si="291"/>
        <v>11006063</v>
      </c>
      <c r="I438" s="65">
        <v>6000000</v>
      </c>
      <c r="J438" s="86">
        <f t="shared" si="292"/>
        <v>6000000</v>
      </c>
      <c r="K438" s="65">
        <f t="shared" si="293"/>
        <v>6000000</v>
      </c>
      <c r="L438" s="235">
        <f t="shared" si="293"/>
        <v>6000000</v>
      </c>
      <c r="M438" s="3">
        <f t="shared" si="275"/>
        <v>0</v>
      </c>
      <c r="N438" s="3">
        <f t="shared" si="290"/>
        <v>100</v>
      </c>
      <c r="O438" s="3">
        <f t="shared" si="276"/>
        <v>0</v>
      </c>
      <c r="P438" s="3" t="s">
        <v>683</v>
      </c>
      <c r="Q438" s="3">
        <f t="shared" si="277"/>
        <v>-5006063</v>
      </c>
      <c r="R438" s="3">
        <f t="shared" si="278"/>
        <v>54.515406644501304</v>
      </c>
    </row>
    <row r="439" spans="1:18" s="15" customFormat="1" ht="51" x14ac:dyDescent="0.2">
      <c r="A439" s="191" t="s">
        <v>655</v>
      </c>
      <c r="B439" s="70" t="s">
        <v>96</v>
      </c>
      <c r="C439" s="70" t="s">
        <v>142</v>
      </c>
      <c r="D439" s="70" t="s">
        <v>97</v>
      </c>
      <c r="E439" s="70" t="s">
        <v>131</v>
      </c>
      <c r="F439" s="70" t="s">
        <v>149</v>
      </c>
      <c r="G439" s="66"/>
      <c r="H439" s="85">
        <v>11006063</v>
      </c>
      <c r="I439" s="68"/>
      <c r="J439" s="87">
        <v>6000000</v>
      </c>
      <c r="K439" s="68">
        <v>6000000</v>
      </c>
      <c r="L439" s="236">
        <v>6000000</v>
      </c>
      <c r="M439" s="69">
        <f t="shared" si="275"/>
        <v>6000000</v>
      </c>
      <c r="N439" s="69" t="s">
        <v>683</v>
      </c>
      <c r="O439" s="69">
        <f t="shared" si="276"/>
        <v>0</v>
      </c>
      <c r="P439" s="3" t="s">
        <v>683</v>
      </c>
      <c r="Q439" s="69">
        <f t="shared" si="277"/>
        <v>-5006063</v>
      </c>
      <c r="R439" s="69">
        <f t="shared" si="278"/>
        <v>54.515406644501304</v>
      </c>
    </row>
    <row r="440" spans="1:18" s="19" customFormat="1" ht="114.75" x14ac:dyDescent="0.25">
      <c r="A440" s="198" t="s">
        <v>680</v>
      </c>
      <c r="B440" s="40">
        <v>901</v>
      </c>
      <c r="C440" s="41" t="s">
        <v>142</v>
      </c>
      <c r="D440" s="41" t="s">
        <v>97</v>
      </c>
      <c r="E440" s="41" t="s">
        <v>679</v>
      </c>
      <c r="F440" s="41" t="s">
        <v>19</v>
      </c>
      <c r="G440" s="98"/>
      <c r="H440" s="42">
        <f t="shared" ref="H440:L442" si="294">H441</f>
        <v>300000</v>
      </c>
      <c r="I440" s="42">
        <f t="shared" si="294"/>
        <v>0</v>
      </c>
      <c r="J440" s="42">
        <f t="shared" si="294"/>
        <v>0</v>
      </c>
      <c r="K440" s="42">
        <f t="shared" si="294"/>
        <v>0</v>
      </c>
      <c r="L440" s="239">
        <f t="shared" si="294"/>
        <v>0</v>
      </c>
      <c r="M440" s="63">
        <f t="shared" si="275"/>
        <v>0</v>
      </c>
      <c r="N440" s="3" t="s">
        <v>683</v>
      </c>
      <c r="O440" s="63">
        <f t="shared" si="276"/>
        <v>0</v>
      </c>
      <c r="P440" s="3" t="s">
        <v>683</v>
      </c>
      <c r="Q440" s="63">
        <f t="shared" si="277"/>
        <v>-300000</v>
      </c>
      <c r="R440" s="63">
        <f t="shared" si="278"/>
        <v>0</v>
      </c>
    </row>
    <row r="441" spans="1:18" s="15" customFormat="1" ht="13.5" x14ac:dyDescent="0.25">
      <c r="A441" s="199" t="s">
        <v>12</v>
      </c>
      <c r="B441" s="60">
        <v>901</v>
      </c>
      <c r="C441" s="4" t="s">
        <v>142</v>
      </c>
      <c r="D441" s="4" t="s">
        <v>97</v>
      </c>
      <c r="E441" s="4" t="s">
        <v>679</v>
      </c>
      <c r="F441" s="4" t="s">
        <v>40</v>
      </c>
      <c r="G441" s="99"/>
      <c r="H441" s="59">
        <f t="shared" si="294"/>
        <v>300000</v>
      </c>
      <c r="I441" s="59">
        <f t="shared" si="294"/>
        <v>0</v>
      </c>
      <c r="J441" s="59">
        <f t="shared" si="294"/>
        <v>0</v>
      </c>
      <c r="K441" s="59">
        <f t="shared" si="294"/>
        <v>0</v>
      </c>
      <c r="L441" s="240">
        <f t="shared" si="294"/>
        <v>0</v>
      </c>
      <c r="M441" s="3">
        <f t="shared" si="275"/>
        <v>0</v>
      </c>
      <c r="N441" s="3" t="s">
        <v>683</v>
      </c>
      <c r="O441" s="3">
        <f t="shared" si="276"/>
        <v>0</v>
      </c>
      <c r="P441" s="3" t="s">
        <v>683</v>
      </c>
      <c r="Q441" s="3">
        <f t="shared" si="277"/>
        <v>-300000</v>
      </c>
      <c r="R441" s="3">
        <f t="shared" si="278"/>
        <v>0</v>
      </c>
    </row>
    <row r="442" spans="1:18" s="15" customFormat="1" ht="38.25" x14ac:dyDescent="0.25">
      <c r="A442" s="199" t="s">
        <v>68</v>
      </c>
      <c r="B442" s="60">
        <v>901</v>
      </c>
      <c r="C442" s="4" t="s">
        <v>142</v>
      </c>
      <c r="D442" s="4" t="s">
        <v>97</v>
      </c>
      <c r="E442" s="4" t="s">
        <v>679</v>
      </c>
      <c r="F442" s="4" t="s">
        <v>124</v>
      </c>
      <c r="G442" s="99"/>
      <c r="H442" s="59">
        <f t="shared" si="294"/>
        <v>300000</v>
      </c>
      <c r="I442" s="59">
        <f t="shared" si="294"/>
        <v>0</v>
      </c>
      <c r="J442" s="59">
        <f t="shared" si="294"/>
        <v>0</v>
      </c>
      <c r="K442" s="59">
        <f t="shared" si="294"/>
        <v>0</v>
      </c>
      <c r="L442" s="240">
        <f t="shared" si="294"/>
        <v>0</v>
      </c>
      <c r="M442" s="3">
        <f t="shared" si="275"/>
        <v>0</v>
      </c>
      <c r="N442" s="3" t="s">
        <v>683</v>
      </c>
      <c r="O442" s="3">
        <f t="shared" si="276"/>
        <v>0</v>
      </c>
      <c r="P442" s="3" t="s">
        <v>683</v>
      </c>
      <c r="Q442" s="3">
        <f t="shared" si="277"/>
        <v>-300000</v>
      </c>
      <c r="R442" s="3">
        <f t="shared" si="278"/>
        <v>0</v>
      </c>
    </row>
    <row r="443" spans="1:18" s="15" customFormat="1" ht="51" x14ac:dyDescent="0.25">
      <c r="A443" s="192" t="s">
        <v>148</v>
      </c>
      <c r="B443" s="7">
        <v>901</v>
      </c>
      <c r="C443" s="8" t="s">
        <v>142</v>
      </c>
      <c r="D443" s="8" t="s">
        <v>97</v>
      </c>
      <c r="E443" s="8" t="s">
        <v>679</v>
      </c>
      <c r="F443" s="8" t="s">
        <v>149</v>
      </c>
      <c r="G443" s="100"/>
      <c r="H443" s="43">
        <v>300000</v>
      </c>
      <c r="I443" s="68"/>
      <c r="J443" s="87"/>
      <c r="K443" s="68"/>
      <c r="L443" s="236"/>
      <c r="M443" s="3">
        <f t="shared" si="275"/>
        <v>0</v>
      </c>
      <c r="N443" s="3" t="s">
        <v>683</v>
      </c>
      <c r="O443" s="3">
        <f t="shared" si="276"/>
        <v>0</v>
      </c>
      <c r="P443" s="3" t="s">
        <v>683</v>
      </c>
      <c r="Q443" s="3">
        <f t="shared" si="277"/>
        <v>-300000</v>
      </c>
      <c r="R443" s="3">
        <f t="shared" si="278"/>
        <v>0</v>
      </c>
    </row>
    <row r="444" spans="1:18" s="19" customFormat="1" ht="76.5" x14ac:dyDescent="0.2">
      <c r="A444" s="190" t="s">
        <v>430</v>
      </c>
      <c r="B444" s="84" t="s">
        <v>96</v>
      </c>
      <c r="C444" s="84" t="s">
        <v>142</v>
      </c>
      <c r="D444" s="84" t="s">
        <v>97</v>
      </c>
      <c r="E444" s="84" t="s">
        <v>220</v>
      </c>
      <c r="F444" s="84" t="s">
        <v>19</v>
      </c>
      <c r="G444" s="61"/>
      <c r="H444" s="62">
        <f t="shared" ref="H444:I446" si="295">H445</f>
        <v>0</v>
      </c>
      <c r="I444" s="62">
        <f t="shared" si="295"/>
        <v>3054201</v>
      </c>
      <c r="J444" s="88">
        <f t="shared" ref="J444:J446" si="296">J445</f>
        <v>3054201</v>
      </c>
      <c r="K444" s="62">
        <f t="shared" ref="K444:L446" si="297">K445</f>
        <v>3054201</v>
      </c>
      <c r="L444" s="234">
        <f t="shared" si="297"/>
        <v>153727.92000000001</v>
      </c>
      <c r="M444" s="63">
        <f t="shared" si="275"/>
        <v>0</v>
      </c>
      <c r="N444" s="63">
        <f t="shared" si="290"/>
        <v>100</v>
      </c>
      <c r="O444" s="63">
        <f t="shared" si="276"/>
        <v>-2900473.08</v>
      </c>
      <c r="P444" s="63">
        <f t="shared" ref="P444:P462" si="298">L444/K444*100</f>
        <v>5.0333268832012044</v>
      </c>
      <c r="Q444" s="63">
        <f t="shared" si="277"/>
        <v>153727.92000000001</v>
      </c>
      <c r="R444" s="3" t="s">
        <v>683</v>
      </c>
    </row>
    <row r="445" spans="1:18" s="15" customFormat="1" ht="25.5" x14ac:dyDescent="0.2">
      <c r="A445" s="185" t="s">
        <v>62</v>
      </c>
      <c r="B445" s="64" t="s">
        <v>96</v>
      </c>
      <c r="C445" s="64" t="s">
        <v>142</v>
      </c>
      <c r="D445" s="64" t="s">
        <v>97</v>
      </c>
      <c r="E445" s="64" t="s">
        <v>220</v>
      </c>
      <c r="F445" s="64">
        <v>400</v>
      </c>
      <c r="G445" s="64"/>
      <c r="H445" s="65">
        <f t="shared" si="295"/>
        <v>0</v>
      </c>
      <c r="I445" s="65">
        <f t="shared" si="295"/>
        <v>3054201</v>
      </c>
      <c r="J445" s="86">
        <f t="shared" si="296"/>
        <v>3054201</v>
      </c>
      <c r="K445" s="65">
        <f t="shared" si="297"/>
        <v>3054201</v>
      </c>
      <c r="L445" s="235">
        <f t="shared" si="297"/>
        <v>153727.92000000001</v>
      </c>
      <c r="M445" s="3">
        <f t="shared" si="275"/>
        <v>0</v>
      </c>
      <c r="N445" s="3">
        <f t="shared" si="290"/>
        <v>100</v>
      </c>
      <c r="O445" s="3">
        <f t="shared" si="276"/>
        <v>-2900473.08</v>
      </c>
      <c r="P445" s="3">
        <f t="shared" si="298"/>
        <v>5.0333268832012044</v>
      </c>
      <c r="Q445" s="3">
        <f t="shared" si="277"/>
        <v>153727.92000000001</v>
      </c>
      <c r="R445" s="3" t="s">
        <v>683</v>
      </c>
    </row>
    <row r="446" spans="1:18" s="15" customFormat="1" x14ac:dyDescent="0.2">
      <c r="A446" s="185" t="s">
        <v>634</v>
      </c>
      <c r="B446" s="64" t="s">
        <v>96</v>
      </c>
      <c r="C446" s="64" t="s">
        <v>142</v>
      </c>
      <c r="D446" s="64" t="s">
        <v>97</v>
      </c>
      <c r="E446" s="64" t="s">
        <v>220</v>
      </c>
      <c r="F446" s="64">
        <v>410</v>
      </c>
      <c r="G446" s="64"/>
      <c r="H446" s="65">
        <f t="shared" si="295"/>
        <v>0</v>
      </c>
      <c r="I446" s="65">
        <v>3054201</v>
      </c>
      <c r="J446" s="86">
        <f t="shared" si="296"/>
        <v>3054201</v>
      </c>
      <c r="K446" s="65">
        <f t="shared" si="297"/>
        <v>3054201</v>
      </c>
      <c r="L446" s="235">
        <f t="shared" si="297"/>
        <v>153727.92000000001</v>
      </c>
      <c r="M446" s="3">
        <f t="shared" si="275"/>
        <v>0</v>
      </c>
      <c r="N446" s="3">
        <f t="shared" si="290"/>
        <v>100</v>
      </c>
      <c r="O446" s="3">
        <f t="shared" si="276"/>
        <v>-2900473.08</v>
      </c>
      <c r="P446" s="3">
        <f t="shared" si="298"/>
        <v>5.0333268832012044</v>
      </c>
      <c r="Q446" s="3">
        <f t="shared" si="277"/>
        <v>153727.92000000001</v>
      </c>
      <c r="R446" s="3" t="s">
        <v>683</v>
      </c>
    </row>
    <row r="447" spans="1:18" s="15" customFormat="1" ht="38.25" x14ac:dyDescent="0.2">
      <c r="A447" s="180" t="s">
        <v>174</v>
      </c>
      <c r="B447" s="66" t="s">
        <v>96</v>
      </c>
      <c r="C447" s="66" t="s">
        <v>142</v>
      </c>
      <c r="D447" s="66" t="s">
        <v>97</v>
      </c>
      <c r="E447" s="66" t="s">
        <v>220</v>
      </c>
      <c r="F447" s="66" t="s">
        <v>151</v>
      </c>
      <c r="G447" s="66"/>
      <c r="H447" s="85"/>
      <c r="I447" s="68"/>
      <c r="J447" s="87">
        <v>3054201</v>
      </c>
      <c r="K447" s="68">
        <v>3054201</v>
      </c>
      <c r="L447" s="236">
        <v>153727.92000000001</v>
      </c>
      <c r="M447" s="69">
        <f t="shared" si="275"/>
        <v>3054201</v>
      </c>
      <c r="N447" s="69" t="s">
        <v>683</v>
      </c>
      <c r="O447" s="69">
        <f t="shared" si="276"/>
        <v>-2900473.08</v>
      </c>
      <c r="P447" s="69">
        <f t="shared" si="298"/>
        <v>5.0333268832012044</v>
      </c>
      <c r="Q447" s="69">
        <f t="shared" si="277"/>
        <v>153727.92000000001</v>
      </c>
      <c r="R447" s="3" t="s">
        <v>683</v>
      </c>
    </row>
    <row r="448" spans="1:18" s="19" customFormat="1" ht="81.599999999999994" hidden="1" x14ac:dyDescent="0.3">
      <c r="A448" s="177" t="s">
        <v>431</v>
      </c>
      <c r="B448" s="61" t="s">
        <v>96</v>
      </c>
      <c r="C448" s="61" t="s">
        <v>142</v>
      </c>
      <c r="D448" s="61" t="s">
        <v>97</v>
      </c>
      <c r="E448" s="61" t="s">
        <v>222</v>
      </c>
      <c r="F448" s="61" t="s">
        <v>19</v>
      </c>
      <c r="G448" s="61"/>
      <c r="H448" s="62">
        <f t="shared" ref="H448:I450" si="299">H449</f>
        <v>0</v>
      </c>
      <c r="I448" s="62">
        <f t="shared" si="299"/>
        <v>0</v>
      </c>
      <c r="J448" s="88">
        <f t="shared" ref="J448:J450" si="300">J449</f>
        <v>0</v>
      </c>
      <c r="K448" s="62">
        <f t="shared" ref="K448:L450" si="301">K449</f>
        <v>0</v>
      </c>
      <c r="L448" s="234">
        <f t="shared" si="301"/>
        <v>0</v>
      </c>
      <c r="M448" s="63">
        <f t="shared" si="275"/>
        <v>0</v>
      </c>
      <c r="N448" s="3" t="s">
        <v>683</v>
      </c>
      <c r="O448" s="63">
        <f t="shared" si="276"/>
        <v>0</v>
      </c>
      <c r="P448" s="3" t="s">
        <v>683</v>
      </c>
      <c r="Q448" s="63">
        <f t="shared" si="277"/>
        <v>0</v>
      </c>
      <c r="R448" s="3" t="s">
        <v>683</v>
      </c>
    </row>
    <row r="449" spans="1:18" s="15" customFormat="1" ht="20.45" hidden="1" x14ac:dyDescent="0.3">
      <c r="A449" s="185" t="s">
        <v>62</v>
      </c>
      <c r="B449" s="64" t="s">
        <v>96</v>
      </c>
      <c r="C449" s="64" t="s">
        <v>142</v>
      </c>
      <c r="D449" s="64" t="s">
        <v>97</v>
      </c>
      <c r="E449" s="64" t="s">
        <v>222</v>
      </c>
      <c r="F449" s="64">
        <v>400</v>
      </c>
      <c r="G449" s="64"/>
      <c r="H449" s="65">
        <f t="shared" si="299"/>
        <v>0</v>
      </c>
      <c r="I449" s="65">
        <f t="shared" si="299"/>
        <v>0</v>
      </c>
      <c r="J449" s="86">
        <f t="shared" si="300"/>
        <v>0</v>
      </c>
      <c r="K449" s="65">
        <f t="shared" si="301"/>
        <v>0</v>
      </c>
      <c r="L449" s="235">
        <f t="shared" si="301"/>
        <v>0</v>
      </c>
      <c r="M449" s="3">
        <f t="shared" si="275"/>
        <v>0</v>
      </c>
      <c r="N449" s="3" t="s">
        <v>683</v>
      </c>
      <c r="O449" s="3">
        <f t="shared" si="276"/>
        <v>0</v>
      </c>
      <c r="P449" s="3" t="s">
        <v>683</v>
      </c>
      <c r="Q449" s="3">
        <f t="shared" si="277"/>
        <v>0</v>
      </c>
      <c r="R449" s="3" t="s">
        <v>683</v>
      </c>
    </row>
    <row r="450" spans="1:18" s="15" customFormat="1" ht="13.9" hidden="1" x14ac:dyDescent="0.3">
      <c r="A450" s="185" t="s">
        <v>634</v>
      </c>
      <c r="B450" s="64" t="s">
        <v>96</v>
      </c>
      <c r="C450" s="64" t="s">
        <v>142</v>
      </c>
      <c r="D450" s="64" t="s">
        <v>97</v>
      </c>
      <c r="E450" s="64" t="s">
        <v>222</v>
      </c>
      <c r="F450" s="64">
        <v>410</v>
      </c>
      <c r="G450" s="64"/>
      <c r="H450" s="65">
        <f t="shared" si="299"/>
        <v>0</v>
      </c>
      <c r="I450" s="65">
        <f t="shared" si="299"/>
        <v>0</v>
      </c>
      <c r="J450" s="86">
        <f t="shared" si="300"/>
        <v>0</v>
      </c>
      <c r="K450" s="65">
        <f t="shared" si="301"/>
        <v>0</v>
      </c>
      <c r="L450" s="235">
        <f t="shared" si="301"/>
        <v>0</v>
      </c>
      <c r="M450" s="3">
        <f t="shared" si="275"/>
        <v>0</v>
      </c>
      <c r="N450" s="3" t="s">
        <v>683</v>
      </c>
      <c r="O450" s="3">
        <f t="shared" si="276"/>
        <v>0</v>
      </c>
      <c r="P450" s="3" t="s">
        <v>683</v>
      </c>
      <c r="Q450" s="3">
        <f t="shared" si="277"/>
        <v>0</v>
      </c>
      <c r="R450" s="3" t="s">
        <v>683</v>
      </c>
    </row>
    <row r="451" spans="1:18" s="15" customFormat="1" ht="30.6" hidden="1" x14ac:dyDescent="0.3">
      <c r="A451" s="180" t="s">
        <v>174</v>
      </c>
      <c r="B451" s="66" t="s">
        <v>96</v>
      </c>
      <c r="C451" s="66" t="s">
        <v>142</v>
      </c>
      <c r="D451" s="66" t="s">
        <v>97</v>
      </c>
      <c r="E451" s="66" t="s">
        <v>222</v>
      </c>
      <c r="F451" s="66" t="s">
        <v>151</v>
      </c>
      <c r="G451" s="66"/>
      <c r="H451" s="85"/>
      <c r="I451" s="68">
        <v>0</v>
      </c>
      <c r="J451" s="87">
        <v>0</v>
      </c>
      <c r="K451" s="68">
        <v>0</v>
      </c>
      <c r="L451" s="236">
        <v>0</v>
      </c>
      <c r="M451" s="69">
        <f t="shared" si="275"/>
        <v>0</v>
      </c>
      <c r="N451" s="3" t="s">
        <v>683</v>
      </c>
      <c r="O451" s="69">
        <f t="shared" si="276"/>
        <v>0</v>
      </c>
      <c r="P451" s="3" t="s">
        <v>683</v>
      </c>
      <c r="Q451" s="69">
        <f t="shared" si="277"/>
        <v>0</v>
      </c>
      <c r="R451" s="3" t="s">
        <v>683</v>
      </c>
    </row>
    <row r="452" spans="1:18" s="19" customFormat="1" ht="61.15" hidden="1" x14ac:dyDescent="0.3">
      <c r="A452" s="177" t="s">
        <v>432</v>
      </c>
      <c r="B452" s="61" t="s">
        <v>96</v>
      </c>
      <c r="C452" s="61" t="s">
        <v>142</v>
      </c>
      <c r="D452" s="61" t="s">
        <v>97</v>
      </c>
      <c r="E452" s="61" t="s">
        <v>221</v>
      </c>
      <c r="F452" s="61" t="s">
        <v>19</v>
      </c>
      <c r="G452" s="61"/>
      <c r="H452" s="62">
        <f t="shared" ref="H452:I454" si="302">H453</f>
        <v>0</v>
      </c>
      <c r="I452" s="62">
        <f t="shared" si="302"/>
        <v>0</v>
      </c>
      <c r="J452" s="88">
        <f t="shared" ref="J452:J454" si="303">J453</f>
        <v>0</v>
      </c>
      <c r="K452" s="62">
        <f t="shared" ref="K452:L454" si="304">K453</f>
        <v>0</v>
      </c>
      <c r="L452" s="234">
        <f t="shared" si="304"/>
        <v>0</v>
      </c>
      <c r="M452" s="63">
        <f t="shared" si="275"/>
        <v>0</v>
      </c>
      <c r="N452" s="3" t="s">
        <v>683</v>
      </c>
      <c r="O452" s="63">
        <f t="shared" si="276"/>
        <v>0</v>
      </c>
      <c r="P452" s="3" t="s">
        <v>683</v>
      </c>
      <c r="Q452" s="63">
        <f t="shared" si="277"/>
        <v>0</v>
      </c>
      <c r="R452" s="3" t="s">
        <v>683</v>
      </c>
    </row>
    <row r="453" spans="1:18" s="15" customFormat="1" ht="20.45" hidden="1" x14ac:dyDescent="0.3">
      <c r="A453" s="185" t="s">
        <v>62</v>
      </c>
      <c r="B453" s="64" t="s">
        <v>96</v>
      </c>
      <c r="C453" s="64" t="s">
        <v>142</v>
      </c>
      <c r="D453" s="64" t="s">
        <v>97</v>
      </c>
      <c r="E453" s="64" t="s">
        <v>221</v>
      </c>
      <c r="F453" s="64">
        <v>400</v>
      </c>
      <c r="G453" s="64"/>
      <c r="H453" s="65">
        <f t="shared" si="302"/>
        <v>0</v>
      </c>
      <c r="I453" s="65">
        <f t="shared" si="302"/>
        <v>0</v>
      </c>
      <c r="J453" s="86">
        <f t="shared" si="303"/>
        <v>0</v>
      </c>
      <c r="K453" s="65">
        <f t="shared" si="304"/>
        <v>0</v>
      </c>
      <c r="L453" s="235">
        <f t="shared" si="304"/>
        <v>0</v>
      </c>
      <c r="M453" s="3">
        <f t="shared" si="275"/>
        <v>0</v>
      </c>
      <c r="N453" s="3" t="s">
        <v>683</v>
      </c>
      <c r="O453" s="3">
        <f t="shared" si="276"/>
        <v>0</v>
      </c>
      <c r="P453" s="3" t="s">
        <v>683</v>
      </c>
      <c r="Q453" s="3">
        <f t="shared" si="277"/>
        <v>0</v>
      </c>
      <c r="R453" s="3" t="s">
        <v>683</v>
      </c>
    </row>
    <row r="454" spans="1:18" s="15" customFormat="1" ht="13.9" hidden="1" x14ac:dyDescent="0.3">
      <c r="A454" s="185" t="s">
        <v>634</v>
      </c>
      <c r="B454" s="64" t="s">
        <v>96</v>
      </c>
      <c r="C454" s="64" t="s">
        <v>142</v>
      </c>
      <c r="D454" s="64" t="s">
        <v>97</v>
      </c>
      <c r="E454" s="64" t="s">
        <v>221</v>
      </c>
      <c r="F454" s="64">
        <v>410</v>
      </c>
      <c r="G454" s="64"/>
      <c r="H454" s="65">
        <f t="shared" si="302"/>
        <v>0</v>
      </c>
      <c r="I454" s="65">
        <f t="shared" si="302"/>
        <v>0</v>
      </c>
      <c r="J454" s="86">
        <f t="shared" si="303"/>
        <v>0</v>
      </c>
      <c r="K454" s="65">
        <f t="shared" si="304"/>
        <v>0</v>
      </c>
      <c r="L454" s="235">
        <f t="shared" si="304"/>
        <v>0</v>
      </c>
      <c r="M454" s="3">
        <f t="shared" si="275"/>
        <v>0</v>
      </c>
      <c r="N454" s="3" t="s">
        <v>683</v>
      </c>
      <c r="O454" s="3">
        <f t="shared" si="276"/>
        <v>0</v>
      </c>
      <c r="P454" s="3" t="s">
        <v>683</v>
      </c>
      <c r="Q454" s="3">
        <f t="shared" si="277"/>
        <v>0</v>
      </c>
      <c r="R454" s="3" t="s">
        <v>683</v>
      </c>
    </row>
    <row r="455" spans="1:18" s="15" customFormat="1" ht="30.6" hidden="1" x14ac:dyDescent="0.3">
      <c r="A455" s="180" t="s">
        <v>174</v>
      </c>
      <c r="B455" s="66" t="s">
        <v>96</v>
      </c>
      <c r="C455" s="66" t="s">
        <v>142</v>
      </c>
      <c r="D455" s="66" t="s">
        <v>97</v>
      </c>
      <c r="E455" s="66" t="s">
        <v>221</v>
      </c>
      <c r="F455" s="66" t="s">
        <v>151</v>
      </c>
      <c r="G455" s="66"/>
      <c r="H455" s="85"/>
      <c r="I455" s="68">
        <v>0</v>
      </c>
      <c r="J455" s="87">
        <v>0</v>
      </c>
      <c r="K455" s="68">
        <v>0</v>
      </c>
      <c r="L455" s="236">
        <v>0</v>
      </c>
      <c r="M455" s="69">
        <f t="shared" si="275"/>
        <v>0</v>
      </c>
      <c r="N455" s="3" t="s">
        <v>683</v>
      </c>
      <c r="O455" s="69">
        <f t="shared" si="276"/>
        <v>0</v>
      </c>
      <c r="P455" s="3" t="s">
        <v>683</v>
      </c>
      <c r="Q455" s="69">
        <f t="shared" si="277"/>
        <v>0</v>
      </c>
      <c r="R455" s="3" t="s">
        <v>683</v>
      </c>
    </row>
    <row r="456" spans="1:18" s="19" customFormat="1" ht="63.75" x14ac:dyDescent="0.2">
      <c r="A456" s="177" t="s">
        <v>433</v>
      </c>
      <c r="B456" s="61" t="s">
        <v>96</v>
      </c>
      <c r="C456" s="61" t="s">
        <v>142</v>
      </c>
      <c r="D456" s="61" t="s">
        <v>97</v>
      </c>
      <c r="E456" s="61" t="s">
        <v>223</v>
      </c>
      <c r="F456" s="61" t="s">
        <v>19</v>
      </c>
      <c r="G456" s="61"/>
      <c r="H456" s="62">
        <f t="shared" ref="H456:I458" si="305">H457</f>
        <v>0</v>
      </c>
      <c r="I456" s="62">
        <f t="shared" si="305"/>
        <v>14940000</v>
      </c>
      <c r="J456" s="88">
        <f t="shared" ref="J456:J458" si="306">J457</f>
        <v>14940000</v>
      </c>
      <c r="K456" s="62">
        <f t="shared" ref="K456:L458" si="307">K457</f>
        <v>14940000</v>
      </c>
      <c r="L456" s="234">
        <f t="shared" si="307"/>
        <v>14940000</v>
      </c>
      <c r="M456" s="63">
        <f t="shared" si="275"/>
        <v>0</v>
      </c>
      <c r="N456" s="63">
        <f t="shared" si="290"/>
        <v>100</v>
      </c>
      <c r="O456" s="63">
        <f t="shared" si="276"/>
        <v>0</v>
      </c>
      <c r="P456" s="63">
        <f t="shared" si="298"/>
        <v>100</v>
      </c>
      <c r="Q456" s="63">
        <f t="shared" si="277"/>
        <v>14940000</v>
      </c>
      <c r="R456" s="3" t="s">
        <v>683</v>
      </c>
    </row>
    <row r="457" spans="1:18" s="15" customFormat="1" ht="25.5" x14ac:dyDescent="0.2">
      <c r="A457" s="185" t="s">
        <v>62</v>
      </c>
      <c r="B457" s="64" t="s">
        <v>96</v>
      </c>
      <c r="C457" s="64" t="s">
        <v>142</v>
      </c>
      <c r="D457" s="64" t="s">
        <v>97</v>
      </c>
      <c r="E457" s="64" t="s">
        <v>223</v>
      </c>
      <c r="F457" s="64">
        <v>400</v>
      </c>
      <c r="G457" s="64"/>
      <c r="H457" s="65">
        <f t="shared" si="305"/>
        <v>0</v>
      </c>
      <c r="I457" s="65">
        <f t="shared" si="305"/>
        <v>14940000</v>
      </c>
      <c r="J457" s="86">
        <f t="shared" si="306"/>
        <v>14940000</v>
      </c>
      <c r="K457" s="65">
        <f t="shared" si="307"/>
        <v>14940000</v>
      </c>
      <c r="L457" s="235">
        <f t="shared" si="307"/>
        <v>14940000</v>
      </c>
      <c r="M457" s="3">
        <f t="shared" si="275"/>
        <v>0</v>
      </c>
      <c r="N457" s="3">
        <f t="shared" si="290"/>
        <v>100</v>
      </c>
      <c r="O457" s="3">
        <f t="shared" si="276"/>
        <v>0</v>
      </c>
      <c r="P457" s="3">
        <f t="shared" si="298"/>
        <v>100</v>
      </c>
      <c r="Q457" s="3">
        <f t="shared" si="277"/>
        <v>14940000</v>
      </c>
      <c r="R457" s="3" t="s">
        <v>683</v>
      </c>
    </row>
    <row r="458" spans="1:18" s="15" customFormat="1" x14ac:dyDescent="0.2">
      <c r="A458" s="185" t="s">
        <v>634</v>
      </c>
      <c r="B458" s="64" t="s">
        <v>96</v>
      </c>
      <c r="C458" s="64" t="s">
        <v>142</v>
      </c>
      <c r="D458" s="64" t="s">
        <v>97</v>
      </c>
      <c r="E458" s="64" t="s">
        <v>223</v>
      </c>
      <c r="F458" s="64">
        <v>410</v>
      </c>
      <c r="G458" s="64"/>
      <c r="H458" s="65">
        <f t="shared" si="305"/>
        <v>0</v>
      </c>
      <c r="I458" s="65">
        <v>14940000</v>
      </c>
      <c r="J458" s="86">
        <f t="shared" si="306"/>
        <v>14940000</v>
      </c>
      <c r="K458" s="65">
        <f t="shared" si="307"/>
        <v>14940000</v>
      </c>
      <c r="L458" s="235">
        <f t="shared" si="307"/>
        <v>14940000</v>
      </c>
      <c r="M458" s="3">
        <f t="shared" si="275"/>
        <v>0</v>
      </c>
      <c r="N458" s="3">
        <f t="shared" si="290"/>
        <v>100</v>
      </c>
      <c r="O458" s="3">
        <f t="shared" si="276"/>
        <v>0</v>
      </c>
      <c r="P458" s="3">
        <f t="shared" si="298"/>
        <v>100</v>
      </c>
      <c r="Q458" s="3">
        <f t="shared" si="277"/>
        <v>14940000</v>
      </c>
      <c r="R458" s="3" t="s">
        <v>683</v>
      </c>
    </row>
    <row r="459" spans="1:18" s="15" customFormat="1" ht="38.25" x14ac:dyDescent="0.2">
      <c r="A459" s="180" t="s">
        <v>174</v>
      </c>
      <c r="B459" s="66" t="s">
        <v>96</v>
      </c>
      <c r="C459" s="66" t="s">
        <v>142</v>
      </c>
      <c r="D459" s="66" t="s">
        <v>97</v>
      </c>
      <c r="E459" s="66" t="s">
        <v>223</v>
      </c>
      <c r="F459" s="66" t="s">
        <v>151</v>
      </c>
      <c r="G459" s="66"/>
      <c r="H459" s="85"/>
      <c r="I459" s="68"/>
      <c r="J459" s="87">
        <v>14940000</v>
      </c>
      <c r="K459" s="68">
        <v>14940000</v>
      </c>
      <c r="L459" s="236">
        <v>14940000</v>
      </c>
      <c r="M459" s="69">
        <f t="shared" si="275"/>
        <v>14940000</v>
      </c>
      <c r="N459" s="69" t="s">
        <v>683</v>
      </c>
      <c r="O459" s="69">
        <f t="shared" si="276"/>
        <v>0</v>
      </c>
      <c r="P459" s="69">
        <f t="shared" si="298"/>
        <v>100</v>
      </c>
      <c r="Q459" s="69">
        <f t="shared" si="277"/>
        <v>14940000</v>
      </c>
      <c r="R459" s="3" t="s">
        <v>683</v>
      </c>
    </row>
    <row r="460" spans="1:18" s="19" customFormat="1" ht="38.25" x14ac:dyDescent="0.2">
      <c r="A460" s="177" t="s">
        <v>434</v>
      </c>
      <c r="B460" s="61" t="s">
        <v>96</v>
      </c>
      <c r="C460" s="61" t="s">
        <v>142</v>
      </c>
      <c r="D460" s="61" t="s">
        <v>97</v>
      </c>
      <c r="E460" s="61" t="s">
        <v>435</v>
      </c>
      <c r="F460" s="61" t="s">
        <v>19</v>
      </c>
      <c r="G460" s="61"/>
      <c r="H460" s="62">
        <f t="shared" ref="H460:I462" si="308">H461</f>
        <v>0</v>
      </c>
      <c r="I460" s="62">
        <f t="shared" si="308"/>
        <v>15493340</v>
      </c>
      <c r="J460" s="88">
        <f t="shared" ref="J460:J462" si="309">J461</f>
        <v>15493340</v>
      </c>
      <c r="K460" s="62">
        <f t="shared" ref="K460:L462" si="310">K461</f>
        <v>15493340</v>
      </c>
      <c r="L460" s="234">
        <f t="shared" si="310"/>
        <v>0</v>
      </c>
      <c r="M460" s="63">
        <f t="shared" si="275"/>
        <v>0</v>
      </c>
      <c r="N460" s="63">
        <f t="shared" si="290"/>
        <v>100</v>
      </c>
      <c r="O460" s="63">
        <f t="shared" si="276"/>
        <v>-15493340</v>
      </c>
      <c r="P460" s="63">
        <f t="shared" si="298"/>
        <v>0</v>
      </c>
      <c r="Q460" s="63">
        <f t="shared" si="277"/>
        <v>0</v>
      </c>
      <c r="R460" s="3" t="s">
        <v>683</v>
      </c>
    </row>
    <row r="461" spans="1:18" s="15" customFormat="1" ht="25.5" x14ac:dyDescent="0.2">
      <c r="A461" s="185" t="s">
        <v>62</v>
      </c>
      <c r="B461" s="64" t="s">
        <v>96</v>
      </c>
      <c r="C461" s="64" t="s">
        <v>142</v>
      </c>
      <c r="D461" s="64" t="s">
        <v>97</v>
      </c>
      <c r="E461" s="64" t="s">
        <v>435</v>
      </c>
      <c r="F461" s="64">
        <v>400</v>
      </c>
      <c r="G461" s="64"/>
      <c r="H461" s="65">
        <f t="shared" si="308"/>
        <v>0</v>
      </c>
      <c r="I461" s="65">
        <f t="shared" si="308"/>
        <v>15493340</v>
      </c>
      <c r="J461" s="86">
        <f t="shared" si="309"/>
        <v>15493340</v>
      </c>
      <c r="K461" s="65">
        <f t="shared" si="310"/>
        <v>15493340</v>
      </c>
      <c r="L461" s="235">
        <f t="shared" si="310"/>
        <v>0</v>
      </c>
      <c r="M461" s="3">
        <f t="shared" si="275"/>
        <v>0</v>
      </c>
      <c r="N461" s="3">
        <f t="shared" si="290"/>
        <v>100</v>
      </c>
      <c r="O461" s="3">
        <f t="shared" si="276"/>
        <v>-15493340</v>
      </c>
      <c r="P461" s="3">
        <f t="shared" si="298"/>
        <v>0</v>
      </c>
      <c r="Q461" s="3">
        <f t="shared" si="277"/>
        <v>0</v>
      </c>
      <c r="R461" s="3" t="s">
        <v>683</v>
      </c>
    </row>
    <row r="462" spans="1:18" s="15" customFormat="1" x14ac:dyDescent="0.2">
      <c r="A462" s="185" t="s">
        <v>634</v>
      </c>
      <c r="B462" s="64" t="s">
        <v>96</v>
      </c>
      <c r="C462" s="64" t="s">
        <v>142</v>
      </c>
      <c r="D462" s="64" t="s">
        <v>97</v>
      </c>
      <c r="E462" s="64" t="s">
        <v>435</v>
      </c>
      <c r="F462" s="64">
        <v>410</v>
      </c>
      <c r="G462" s="64"/>
      <c r="H462" s="65">
        <f t="shared" si="308"/>
        <v>0</v>
      </c>
      <c r="I462" s="65">
        <v>15493340</v>
      </c>
      <c r="J462" s="86">
        <f t="shared" si="309"/>
        <v>15493340</v>
      </c>
      <c r="K462" s="65">
        <f t="shared" si="310"/>
        <v>15493340</v>
      </c>
      <c r="L462" s="235">
        <f t="shared" si="310"/>
        <v>0</v>
      </c>
      <c r="M462" s="3">
        <f t="shared" si="275"/>
        <v>0</v>
      </c>
      <c r="N462" s="3">
        <f t="shared" si="290"/>
        <v>100</v>
      </c>
      <c r="O462" s="3">
        <f t="shared" si="276"/>
        <v>-15493340</v>
      </c>
      <c r="P462" s="3">
        <f t="shared" si="298"/>
        <v>0</v>
      </c>
      <c r="Q462" s="3">
        <f t="shared" si="277"/>
        <v>0</v>
      </c>
      <c r="R462" s="3" t="s">
        <v>683</v>
      </c>
    </row>
    <row r="463" spans="1:18" s="15" customFormat="1" ht="38.25" x14ac:dyDescent="0.2">
      <c r="A463" s="180" t="s">
        <v>174</v>
      </c>
      <c r="B463" s="66" t="s">
        <v>96</v>
      </c>
      <c r="C463" s="66" t="s">
        <v>142</v>
      </c>
      <c r="D463" s="66" t="s">
        <v>97</v>
      </c>
      <c r="E463" s="66" t="s">
        <v>435</v>
      </c>
      <c r="F463" s="66" t="s">
        <v>151</v>
      </c>
      <c r="G463" s="66" t="s">
        <v>436</v>
      </c>
      <c r="H463" s="85"/>
      <c r="I463" s="68"/>
      <c r="J463" s="87">
        <v>15493340</v>
      </c>
      <c r="K463" s="68">
        <v>15493340</v>
      </c>
      <c r="L463" s="236">
        <v>0</v>
      </c>
      <c r="M463" s="69">
        <f t="shared" ref="M463:M526" si="311">J463-I463</f>
        <v>15493340</v>
      </c>
      <c r="N463" s="69" t="s">
        <v>683</v>
      </c>
      <c r="O463" s="69">
        <f t="shared" ref="O463:O526" si="312">L463-K463</f>
        <v>-15493340</v>
      </c>
      <c r="P463" s="69">
        <f t="shared" ref="P463:P521" si="313">L463/K463*100</f>
        <v>0</v>
      </c>
      <c r="Q463" s="69">
        <f t="shared" ref="Q463:Q526" si="314">L463-H463</f>
        <v>0</v>
      </c>
      <c r="R463" s="3" t="s">
        <v>683</v>
      </c>
    </row>
    <row r="464" spans="1:18" s="16" customFormat="1" ht="76.5" x14ac:dyDescent="0.2">
      <c r="A464" s="177" t="s">
        <v>437</v>
      </c>
      <c r="B464" s="61" t="s">
        <v>96</v>
      </c>
      <c r="C464" s="61" t="s">
        <v>142</v>
      </c>
      <c r="D464" s="61" t="s">
        <v>97</v>
      </c>
      <c r="E464" s="61" t="s">
        <v>224</v>
      </c>
      <c r="F464" s="61" t="s">
        <v>19</v>
      </c>
      <c r="G464" s="61"/>
      <c r="H464" s="62">
        <f t="shared" ref="H464:I466" si="315">H465</f>
        <v>0</v>
      </c>
      <c r="I464" s="62">
        <f t="shared" si="315"/>
        <v>386000</v>
      </c>
      <c r="J464" s="88">
        <f t="shared" ref="J464:J466" si="316">J465</f>
        <v>386000</v>
      </c>
      <c r="K464" s="62">
        <f t="shared" ref="K464:L466" si="317">K465</f>
        <v>386000</v>
      </c>
      <c r="L464" s="234">
        <f t="shared" si="317"/>
        <v>386000</v>
      </c>
      <c r="M464" s="63">
        <f t="shared" si="311"/>
        <v>0</v>
      </c>
      <c r="N464" s="63">
        <f t="shared" ref="N464:N520" si="318">J464/I464*100</f>
        <v>100</v>
      </c>
      <c r="O464" s="63">
        <f t="shared" si="312"/>
        <v>0</v>
      </c>
      <c r="P464" s="63">
        <f t="shared" si="313"/>
        <v>100</v>
      </c>
      <c r="Q464" s="63">
        <f t="shared" si="314"/>
        <v>386000</v>
      </c>
      <c r="R464" s="3" t="s">
        <v>683</v>
      </c>
    </row>
    <row r="465" spans="1:18" ht="25.5" x14ac:dyDescent="0.2">
      <c r="A465" s="184" t="s">
        <v>47</v>
      </c>
      <c r="B465" s="64" t="s">
        <v>96</v>
      </c>
      <c r="C465" s="64" t="s">
        <v>142</v>
      </c>
      <c r="D465" s="64" t="s">
        <v>97</v>
      </c>
      <c r="E465" s="64" t="s">
        <v>224</v>
      </c>
      <c r="F465" s="64">
        <v>200</v>
      </c>
      <c r="G465" s="64"/>
      <c r="H465" s="65">
        <f t="shared" si="315"/>
        <v>0</v>
      </c>
      <c r="I465" s="65">
        <f t="shared" si="315"/>
        <v>386000</v>
      </c>
      <c r="J465" s="86">
        <f t="shared" si="316"/>
        <v>386000</v>
      </c>
      <c r="K465" s="65">
        <f t="shared" si="317"/>
        <v>386000</v>
      </c>
      <c r="L465" s="235">
        <f t="shared" si="317"/>
        <v>386000</v>
      </c>
      <c r="M465" s="3">
        <f t="shared" si="311"/>
        <v>0</v>
      </c>
      <c r="N465" s="3">
        <f t="shared" si="318"/>
        <v>100</v>
      </c>
      <c r="O465" s="3">
        <f t="shared" si="312"/>
        <v>0</v>
      </c>
      <c r="P465" s="3">
        <f t="shared" si="313"/>
        <v>100</v>
      </c>
      <c r="Q465" s="3">
        <f t="shared" si="314"/>
        <v>386000</v>
      </c>
      <c r="R465" s="3" t="s">
        <v>683</v>
      </c>
    </row>
    <row r="466" spans="1:18" ht="25.5" x14ac:dyDescent="0.2">
      <c r="A466" s="185" t="s">
        <v>11</v>
      </c>
      <c r="B466" s="64" t="s">
        <v>96</v>
      </c>
      <c r="C466" s="64" t="s">
        <v>142</v>
      </c>
      <c r="D466" s="64" t="s">
        <v>97</v>
      </c>
      <c r="E466" s="64" t="s">
        <v>224</v>
      </c>
      <c r="F466" s="64">
        <v>240</v>
      </c>
      <c r="G466" s="64"/>
      <c r="H466" s="65">
        <f t="shared" si="315"/>
        <v>0</v>
      </c>
      <c r="I466" s="65">
        <v>386000</v>
      </c>
      <c r="J466" s="86">
        <f t="shared" si="316"/>
        <v>386000</v>
      </c>
      <c r="K466" s="65">
        <f t="shared" si="317"/>
        <v>386000</v>
      </c>
      <c r="L466" s="235">
        <f t="shared" si="317"/>
        <v>386000</v>
      </c>
      <c r="M466" s="3">
        <f t="shared" si="311"/>
        <v>0</v>
      </c>
      <c r="N466" s="3">
        <f t="shared" si="318"/>
        <v>100</v>
      </c>
      <c r="O466" s="3">
        <f t="shared" si="312"/>
        <v>0</v>
      </c>
      <c r="P466" s="3">
        <f t="shared" si="313"/>
        <v>100</v>
      </c>
      <c r="Q466" s="3">
        <f t="shared" si="314"/>
        <v>386000</v>
      </c>
      <c r="R466" s="3" t="s">
        <v>683</v>
      </c>
    </row>
    <row r="467" spans="1:18" s="15" customFormat="1" x14ac:dyDescent="0.2">
      <c r="A467" s="180" t="s">
        <v>331</v>
      </c>
      <c r="B467" s="66" t="s">
        <v>96</v>
      </c>
      <c r="C467" s="66" t="s">
        <v>142</v>
      </c>
      <c r="D467" s="66" t="s">
        <v>97</v>
      </c>
      <c r="E467" s="66" t="s">
        <v>224</v>
      </c>
      <c r="F467" s="66" t="s">
        <v>25</v>
      </c>
      <c r="G467" s="66"/>
      <c r="H467" s="85"/>
      <c r="I467" s="68"/>
      <c r="J467" s="87">
        <v>386000</v>
      </c>
      <c r="K467" s="68">
        <v>386000</v>
      </c>
      <c r="L467" s="236">
        <v>386000</v>
      </c>
      <c r="M467" s="69">
        <f t="shared" si="311"/>
        <v>386000</v>
      </c>
      <c r="N467" s="69" t="s">
        <v>683</v>
      </c>
      <c r="O467" s="69">
        <f t="shared" si="312"/>
        <v>0</v>
      </c>
      <c r="P467" s="69">
        <f t="shared" si="313"/>
        <v>100</v>
      </c>
      <c r="Q467" s="69">
        <f t="shared" si="314"/>
        <v>386000</v>
      </c>
      <c r="R467" s="3" t="s">
        <v>683</v>
      </c>
    </row>
    <row r="468" spans="1:18" s="19" customFormat="1" ht="89.25" x14ac:dyDescent="0.2">
      <c r="A468" s="177" t="s">
        <v>438</v>
      </c>
      <c r="B468" s="61" t="s">
        <v>96</v>
      </c>
      <c r="C468" s="61" t="s">
        <v>142</v>
      </c>
      <c r="D468" s="61" t="s">
        <v>97</v>
      </c>
      <c r="E468" s="61" t="s">
        <v>225</v>
      </c>
      <c r="F468" s="61" t="s">
        <v>19</v>
      </c>
      <c r="G468" s="61"/>
      <c r="H468" s="62">
        <f t="shared" ref="H468:I470" si="319">H469</f>
        <v>0</v>
      </c>
      <c r="I468" s="62">
        <f t="shared" si="319"/>
        <v>1000000</v>
      </c>
      <c r="J468" s="88">
        <f t="shared" ref="J468:J470" si="320">J469</f>
        <v>982429</v>
      </c>
      <c r="K468" s="62">
        <f t="shared" ref="K468:L470" si="321">K469</f>
        <v>982429</v>
      </c>
      <c r="L468" s="234">
        <f t="shared" si="321"/>
        <v>982429</v>
      </c>
      <c r="M468" s="63">
        <f t="shared" si="311"/>
        <v>-17571</v>
      </c>
      <c r="N468" s="63">
        <f t="shared" si="318"/>
        <v>98.242900000000006</v>
      </c>
      <c r="O468" s="63">
        <f t="shared" si="312"/>
        <v>0</v>
      </c>
      <c r="P468" s="63">
        <f t="shared" si="313"/>
        <v>100</v>
      </c>
      <c r="Q468" s="63">
        <f t="shared" si="314"/>
        <v>982429</v>
      </c>
      <c r="R468" s="3" t="s">
        <v>683</v>
      </c>
    </row>
    <row r="469" spans="1:18" s="15" customFormat="1" ht="25.5" x14ac:dyDescent="0.2">
      <c r="A469" s="185" t="s">
        <v>62</v>
      </c>
      <c r="B469" s="64" t="s">
        <v>96</v>
      </c>
      <c r="C469" s="64" t="s">
        <v>142</v>
      </c>
      <c r="D469" s="64" t="s">
        <v>97</v>
      </c>
      <c r="E469" s="64" t="s">
        <v>225</v>
      </c>
      <c r="F469" s="64">
        <v>400</v>
      </c>
      <c r="G469" s="64"/>
      <c r="H469" s="65">
        <f t="shared" si="319"/>
        <v>0</v>
      </c>
      <c r="I469" s="65">
        <f t="shared" si="319"/>
        <v>1000000</v>
      </c>
      <c r="J469" s="86">
        <f t="shared" si="320"/>
        <v>982429</v>
      </c>
      <c r="K469" s="65">
        <f t="shared" si="321"/>
        <v>982429</v>
      </c>
      <c r="L469" s="235">
        <f t="shared" si="321"/>
        <v>982429</v>
      </c>
      <c r="M469" s="3">
        <f t="shared" si="311"/>
        <v>-17571</v>
      </c>
      <c r="N469" s="3">
        <f t="shared" si="318"/>
        <v>98.242900000000006</v>
      </c>
      <c r="O469" s="3">
        <f t="shared" si="312"/>
        <v>0</v>
      </c>
      <c r="P469" s="3">
        <f t="shared" si="313"/>
        <v>100</v>
      </c>
      <c r="Q469" s="3">
        <f t="shared" si="314"/>
        <v>982429</v>
      </c>
      <c r="R469" s="3" t="s">
        <v>683</v>
      </c>
    </row>
    <row r="470" spans="1:18" s="15" customFormat="1" x14ac:dyDescent="0.2">
      <c r="A470" s="185" t="s">
        <v>634</v>
      </c>
      <c r="B470" s="64" t="s">
        <v>96</v>
      </c>
      <c r="C470" s="64" t="s">
        <v>142</v>
      </c>
      <c r="D470" s="64" t="s">
        <v>97</v>
      </c>
      <c r="E470" s="64" t="s">
        <v>225</v>
      </c>
      <c r="F470" s="64">
        <v>410</v>
      </c>
      <c r="G470" s="64"/>
      <c r="H470" s="65">
        <f t="shared" si="319"/>
        <v>0</v>
      </c>
      <c r="I470" s="65">
        <v>1000000</v>
      </c>
      <c r="J470" s="86">
        <f t="shared" si="320"/>
        <v>982429</v>
      </c>
      <c r="K470" s="65">
        <f t="shared" si="321"/>
        <v>982429</v>
      </c>
      <c r="L470" s="235">
        <f t="shared" si="321"/>
        <v>982429</v>
      </c>
      <c r="M470" s="3">
        <f t="shared" si="311"/>
        <v>-17571</v>
      </c>
      <c r="N470" s="3">
        <f t="shared" si="318"/>
        <v>98.242900000000006</v>
      </c>
      <c r="O470" s="3">
        <f t="shared" si="312"/>
        <v>0</v>
      </c>
      <c r="P470" s="3">
        <f t="shared" si="313"/>
        <v>100</v>
      </c>
      <c r="Q470" s="3">
        <f t="shared" si="314"/>
        <v>982429</v>
      </c>
      <c r="R470" s="3" t="s">
        <v>683</v>
      </c>
    </row>
    <row r="471" spans="1:18" s="15" customFormat="1" ht="38.25" x14ac:dyDescent="0.2">
      <c r="A471" s="180" t="s">
        <v>174</v>
      </c>
      <c r="B471" s="66" t="s">
        <v>96</v>
      </c>
      <c r="C471" s="66" t="s">
        <v>142</v>
      </c>
      <c r="D471" s="66" t="s">
        <v>97</v>
      </c>
      <c r="E471" s="66" t="s">
        <v>225</v>
      </c>
      <c r="F471" s="66" t="s">
        <v>151</v>
      </c>
      <c r="G471" s="66"/>
      <c r="H471" s="85"/>
      <c r="I471" s="68"/>
      <c r="J471" s="87">
        <v>982429</v>
      </c>
      <c r="K471" s="68">
        <v>982429</v>
      </c>
      <c r="L471" s="236">
        <v>982429</v>
      </c>
      <c r="M471" s="69">
        <f t="shared" si="311"/>
        <v>982429</v>
      </c>
      <c r="N471" s="69" t="s">
        <v>683</v>
      </c>
      <c r="O471" s="69">
        <f t="shared" si="312"/>
        <v>0</v>
      </c>
      <c r="P471" s="69">
        <f t="shared" si="313"/>
        <v>100</v>
      </c>
      <c r="Q471" s="69">
        <f t="shared" si="314"/>
        <v>982429</v>
      </c>
      <c r="R471" s="3" t="s">
        <v>683</v>
      </c>
    </row>
    <row r="472" spans="1:18" s="16" customFormat="1" ht="76.5" x14ac:dyDescent="0.2">
      <c r="A472" s="177" t="s">
        <v>439</v>
      </c>
      <c r="B472" s="61" t="s">
        <v>96</v>
      </c>
      <c r="C472" s="61" t="s">
        <v>142</v>
      </c>
      <c r="D472" s="61" t="s">
        <v>97</v>
      </c>
      <c r="E472" s="61" t="s">
        <v>226</v>
      </c>
      <c r="F472" s="61" t="s">
        <v>19</v>
      </c>
      <c r="G472" s="61"/>
      <c r="H472" s="62">
        <f>H473</f>
        <v>0</v>
      </c>
      <c r="I472" s="62">
        <f>I473</f>
        <v>495000</v>
      </c>
      <c r="J472" s="88">
        <f t="shared" ref="J472:J473" si="322">J473</f>
        <v>495000</v>
      </c>
      <c r="K472" s="62">
        <f t="shared" ref="K472:L473" si="323">K473</f>
        <v>495000</v>
      </c>
      <c r="L472" s="234">
        <f t="shared" si="323"/>
        <v>495000</v>
      </c>
      <c r="M472" s="63">
        <f t="shared" si="311"/>
        <v>0</v>
      </c>
      <c r="N472" s="63">
        <f t="shared" si="318"/>
        <v>100</v>
      </c>
      <c r="O472" s="63">
        <f t="shared" si="312"/>
        <v>0</v>
      </c>
      <c r="P472" s="63">
        <f t="shared" si="313"/>
        <v>100</v>
      </c>
      <c r="Q472" s="63">
        <f t="shared" si="314"/>
        <v>495000</v>
      </c>
      <c r="R472" s="3" t="s">
        <v>683</v>
      </c>
    </row>
    <row r="473" spans="1:18" ht="25.5" x14ac:dyDescent="0.2">
      <c r="A473" s="185" t="s">
        <v>11</v>
      </c>
      <c r="B473" s="64" t="s">
        <v>96</v>
      </c>
      <c r="C473" s="64" t="s">
        <v>142</v>
      </c>
      <c r="D473" s="64" t="s">
        <v>97</v>
      </c>
      <c r="E473" s="64" t="s">
        <v>226</v>
      </c>
      <c r="F473" s="64">
        <v>240</v>
      </c>
      <c r="G473" s="64"/>
      <c r="H473" s="65">
        <f>H474</f>
        <v>0</v>
      </c>
      <c r="I473" s="65">
        <v>495000</v>
      </c>
      <c r="J473" s="86">
        <f t="shared" si="322"/>
        <v>495000</v>
      </c>
      <c r="K473" s="65">
        <f t="shared" si="323"/>
        <v>495000</v>
      </c>
      <c r="L473" s="235">
        <f t="shared" si="323"/>
        <v>495000</v>
      </c>
      <c r="M473" s="3">
        <f t="shared" si="311"/>
        <v>0</v>
      </c>
      <c r="N473" s="3">
        <f t="shared" si="318"/>
        <v>100</v>
      </c>
      <c r="O473" s="3">
        <f t="shared" si="312"/>
        <v>0</v>
      </c>
      <c r="P473" s="3">
        <f t="shared" si="313"/>
        <v>100</v>
      </c>
      <c r="Q473" s="3">
        <f t="shared" si="314"/>
        <v>495000</v>
      </c>
      <c r="R473" s="3" t="s">
        <v>683</v>
      </c>
    </row>
    <row r="474" spans="1:18" s="15" customFormat="1" x14ac:dyDescent="0.2">
      <c r="A474" s="180" t="s">
        <v>331</v>
      </c>
      <c r="B474" s="66" t="s">
        <v>96</v>
      </c>
      <c r="C474" s="66" t="s">
        <v>142</v>
      </c>
      <c r="D474" s="66" t="s">
        <v>97</v>
      </c>
      <c r="E474" s="66" t="s">
        <v>226</v>
      </c>
      <c r="F474" s="66" t="s">
        <v>25</v>
      </c>
      <c r="G474" s="66"/>
      <c r="H474" s="85"/>
      <c r="I474" s="68"/>
      <c r="J474" s="87">
        <v>495000</v>
      </c>
      <c r="K474" s="68">
        <v>495000</v>
      </c>
      <c r="L474" s="236">
        <v>495000</v>
      </c>
      <c r="M474" s="69">
        <f t="shared" si="311"/>
        <v>495000</v>
      </c>
      <c r="N474" s="69" t="s">
        <v>683</v>
      </c>
      <c r="O474" s="69">
        <f t="shared" si="312"/>
        <v>0</v>
      </c>
      <c r="P474" s="69">
        <f t="shared" si="313"/>
        <v>100</v>
      </c>
      <c r="Q474" s="69">
        <f t="shared" si="314"/>
        <v>495000</v>
      </c>
      <c r="R474" s="3" t="s">
        <v>683</v>
      </c>
    </row>
    <row r="475" spans="1:18" s="19" customFormat="1" ht="89.25" x14ac:dyDescent="0.2">
      <c r="A475" s="177" t="s">
        <v>440</v>
      </c>
      <c r="B475" s="61" t="s">
        <v>96</v>
      </c>
      <c r="C475" s="61" t="s">
        <v>142</v>
      </c>
      <c r="D475" s="61" t="s">
        <v>97</v>
      </c>
      <c r="E475" s="61" t="s">
        <v>227</v>
      </c>
      <c r="F475" s="61" t="s">
        <v>19</v>
      </c>
      <c r="G475" s="61"/>
      <c r="H475" s="62">
        <f>H476</f>
        <v>0</v>
      </c>
      <c r="I475" s="62">
        <f>I476</f>
        <v>17807568</v>
      </c>
      <c r="J475" s="88">
        <f t="shared" ref="J475:J476" si="324">J476</f>
        <v>17825139</v>
      </c>
      <c r="K475" s="62">
        <f t="shared" ref="K475:L476" si="325">K476</f>
        <v>17825139</v>
      </c>
      <c r="L475" s="234">
        <f t="shared" si="325"/>
        <v>17822608.300000001</v>
      </c>
      <c r="M475" s="63">
        <f t="shared" si="311"/>
        <v>17571</v>
      </c>
      <c r="N475" s="63">
        <f t="shared" si="318"/>
        <v>100.09867153111531</v>
      </c>
      <c r="O475" s="63">
        <f t="shared" si="312"/>
        <v>-2530.6999999992549</v>
      </c>
      <c r="P475" s="63">
        <f t="shared" si="313"/>
        <v>99.985802635255752</v>
      </c>
      <c r="Q475" s="63">
        <f t="shared" si="314"/>
        <v>17822608.300000001</v>
      </c>
      <c r="R475" s="3" t="s">
        <v>683</v>
      </c>
    </row>
    <row r="476" spans="1:18" s="15" customFormat="1" ht="25.5" x14ac:dyDescent="0.2">
      <c r="A476" s="184" t="s">
        <v>47</v>
      </c>
      <c r="B476" s="64" t="s">
        <v>96</v>
      </c>
      <c r="C476" s="64" t="s">
        <v>142</v>
      </c>
      <c r="D476" s="64" t="s">
        <v>97</v>
      </c>
      <c r="E476" s="64" t="s">
        <v>227</v>
      </c>
      <c r="F476" s="64">
        <v>200</v>
      </c>
      <c r="G476" s="64"/>
      <c r="H476" s="65">
        <f>H477</f>
        <v>0</v>
      </c>
      <c r="I476" s="65">
        <f>I477</f>
        <v>17807568</v>
      </c>
      <c r="J476" s="86">
        <f t="shared" si="324"/>
        <v>17825139</v>
      </c>
      <c r="K476" s="65">
        <f t="shared" si="325"/>
        <v>17825139</v>
      </c>
      <c r="L476" s="235">
        <f t="shared" si="325"/>
        <v>17822608.300000001</v>
      </c>
      <c r="M476" s="3">
        <f t="shared" si="311"/>
        <v>17571</v>
      </c>
      <c r="N476" s="3">
        <f t="shared" si="318"/>
        <v>100.09867153111531</v>
      </c>
      <c r="O476" s="3">
        <f t="shared" si="312"/>
        <v>-2530.6999999992549</v>
      </c>
      <c r="P476" s="3">
        <f t="shared" si="313"/>
        <v>99.985802635255752</v>
      </c>
      <c r="Q476" s="3">
        <f t="shared" si="314"/>
        <v>17822608.300000001</v>
      </c>
      <c r="R476" s="3" t="s">
        <v>683</v>
      </c>
    </row>
    <row r="477" spans="1:18" s="15" customFormat="1" ht="25.5" x14ac:dyDescent="0.2">
      <c r="A477" s="185" t="s">
        <v>11</v>
      </c>
      <c r="B477" s="64" t="s">
        <v>96</v>
      </c>
      <c r="C477" s="64" t="s">
        <v>142</v>
      </c>
      <c r="D477" s="64" t="s">
        <v>97</v>
      </c>
      <c r="E477" s="64" t="s">
        <v>227</v>
      </c>
      <c r="F477" s="64">
        <v>240</v>
      </c>
      <c r="G477" s="64"/>
      <c r="H477" s="65">
        <f>H478+H479</f>
        <v>0</v>
      </c>
      <c r="I477" s="65">
        <v>17807568</v>
      </c>
      <c r="J477" s="86">
        <f t="shared" ref="J477:L477" si="326">J478+J479</f>
        <v>17825139</v>
      </c>
      <c r="K477" s="65">
        <f t="shared" si="326"/>
        <v>17825139</v>
      </c>
      <c r="L477" s="235">
        <f t="shared" si="326"/>
        <v>17822608.300000001</v>
      </c>
      <c r="M477" s="3">
        <f t="shared" si="311"/>
        <v>17571</v>
      </c>
      <c r="N477" s="3">
        <f t="shared" si="318"/>
        <v>100.09867153111531</v>
      </c>
      <c r="O477" s="3">
        <f t="shared" si="312"/>
        <v>-2530.6999999992549</v>
      </c>
      <c r="P477" s="3">
        <f t="shared" si="313"/>
        <v>99.985802635255752</v>
      </c>
      <c r="Q477" s="3">
        <f t="shared" si="314"/>
        <v>17822608.300000001</v>
      </c>
      <c r="R477" s="3" t="s">
        <v>683</v>
      </c>
    </row>
    <row r="478" spans="1:18" s="15" customFormat="1" ht="38.25" x14ac:dyDescent="0.2">
      <c r="A478" s="180" t="s">
        <v>427</v>
      </c>
      <c r="B478" s="66" t="s">
        <v>96</v>
      </c>
      <c r="C478" s="66" t="s">
        <v>142</v>
      </c>
      <c r="D478" s="66" t="s">
        <v>97</v>
      </c>
      <c r="E478" s="66" t="s">
        <v>227</v>
      </c>
      <c r="F478" s="66" t="s">
        <v>147</v>
      </c>
      <c r="G478" s="66"/>
      <c r="H478" s="85"/>
      <c r="I478" s="68"/>
      <c r="J478" s="87">
        <v>9134255.3599999994</v>
      </c>
      <c r="K478" s="68">
        <v>9134255.3599999994</v>
      </c>
      <c r="L478" s="236">
        <v>9133055.4000000004</v>
      </c>
      <c r="M478" s="69">
        <f t="shared" si="311"/>
        <v>9134255.3599999994</v>
      </c>
      <c r="N478" s="69" t="s">
        <v>683</v>
      </c>
      <c r="O478" s="69">
        <f t="shared" si="312"/>
        <v>-1199.9599999990314</v>
      </c>
      <c r="P478" s="69">
        <f t="shared" si="313"/>
        <v>99.986863078021074</v>
      </c>
      <c r="Q478" s="69">
        <f t="shared" si="314"/>
        <v>9133055.4000000004</v>
      </c>
      <c r="R478" s="3" t="s">
        <v>683</v>
      </c>
    </row>
    <row r="479" spans="1:18" s="15" customFormat="1" x14ac:dyDescent="0.2">
      <c r="A479" s="180" t="s">
        <v>331</v>
      </c>
      <c r="B479" s="66" t="s">
        <v>96</v>
      </c>
      <c r="C479" s="66" t="s">
        <v>142</v>
      </c>
      <c r="D479" s="66" t="s">
        <v>97</v>
      </c>
      <c r="E479" s="66" t="s">
        <v>227</v>
      </c>
      <c r="F479" s="66" t="s">
        <v>25</v>
      </c>
      <c r="G479" s="66"/>
      <c r="H479" s="85"/>
      <c r="I479" s="68"/>
      <c r="J479" s="87">
        <v>8690883.6400000006</v>
      </c>
      <c r="K479" s="68">
        <v>8690883.6400000006</v>
      </c>
      <c r="L479" s="236">
        <v>8689552.9000000004</v>
      </c>
      <c r="M479" s="69">
        <f t="shared" si="311"/>
        <v>8690883.6400000006</v>
      </c>
      <c r="N479" s="69" t="s">
        <v>683</v>
      </c>
      <c r="O479" s="69">
        <f t="shared" si="312"/>
        <v>-1330.7400000002235</v>
      </c>
      <c r="P479" s="69">
        <f t="shared" si="313"/>
        <v>99.984688093235135</v>
      </c>
      <c r="Q479" s="69">
        <f t="shared" si="314"/>
        <v>8689552.9000000004</v>
      </c>
      <c r="R479" s="3" t="s">
        <v>683</v>
      </c>
    </row>
    <row r="480" spans="1:18" s="19" customFormat="1" ht="51" x14ac:dyDescent="0.2">
      <c r="A480" s="177" t="s">
        <v>441</v>
      </c>
      <c r="B480" s="61" t="s">
        <v>96</v>
      </c>
      <c r="C480" s="61" t="s">
        <v>142</v>
      </c>
      <c r="D480" s="61" t="s">
        <v>97</v>
      </c>
      <c r="E480" s="61" t="s">
        <v>442</v>
      </c>
      <c r="F480" s="61" t="s">
        <v>19</v>
      </c>
      <c r="G480" s="61"/>
      <c r="H480" s="62">
        <f t="shared" ref="H480:I482" si="327">H481</f>
        <v>0</v>
      </c>
      <c r="I480" s="62">
        <f t="shared" si="327"/>
        <v>0</v>
      </c>
      <c r="J480" s="88">
        <f t="shared" ref="J480:J482" si="328">J481</f>
        <v>1351000</v>
      </c>
      <c r="K480" s="62">
        <f t="shared" ref="K480:L482" si="329">K481</f>
        <v>1351000</v>
      </c>
      <c r="L480" s="234">
        <f t="shared" si="329"/>
        <v>1351000</v>
      </c>
      <c r="M480" s="63">
        <f t="shared" si="311"/>
        <v>1351000</v>
      </c>
      <c r="N480" s="69" t="s">
        <v>683</v>
      </c>
      <c r="O480" s="63">
        <f t="shared" si="312"/>
        <v>0</v>
      </c>
      <c r="P480" s="63">
        <f t="shared" si="313"/>
        <v>100</v>
      </c>
      <c r="Q480" s="63">
        <f t="shared" si="314"/>
        <v>1351000</v>
      </c>
      <c r="R480" s="3" t="s">
        <v>683</v>
      </c>
    </row>
    <row r="481" spans="1:18" s="15" customFormat="1" x14ac:dyDescent="0.2">
      <c r="A481" s="185" t="s">
        <v>12</v>
      </c>
      <c r="B481" s="64" t="s">
        <v>96</v>
      </c>
      <c r="C481" s="64" t="s">
        <v>142</v>
      </c>
      <c r="D481" s="64" t="s">
        <v>97</v>
      </c>
      <c r="E481" s="64" t="s">
        <v>442</v>
      </c>
      <c r="F481" s="64">
        <v>800</v>
      </c>
      <c r="G481" s="64"/>
      <c r="H481" s="65">
        <f t="shared" si="327"/>
        <v>0</v>
      </c>
      <c r="I481" s="65">
        <f t="shared" si="327"/>
        <v>0</v>
      </c>
      <c r="J481" s="86">
        <f t="shared" si="328"/>
        <v>1351000</v>
      </c>
      <c r="K481" s="65">
        <f t="shared" si="329"/>
        <v>1351000</v>
      </c>
      <c r="L481" s="235">
        <f t="shared" si="329"/>
        <v>1351000</v>
      </c>
      <c r="M481" s="3">
        <f t="shared" si="311"/>
        <v>1351000</v>
      </c>
      <c r="N481" s="69" t="s">
        <v>683</v>
      </c>
      <c r="O481" s="3">
        <f t="shared" si="312"/>
        <v>0</v>
      </c>
      <c r="P481" s="3">
        <f t="shared" si="313"/>
        <v>100</v>
      </c>
      <c r="Q481" s="3">
        <f t="shared" si="314"/>
        <v>1351000</v>
      </c>
      <c r="R481" s="3" t="s">
        <v>683</v>
      </c>
    </row>
    <row r="482" spans="1:18" ht="38.25" x14ac:dyDescent="0.2">
      <c r="A482" s="185" t="s">
        <v>638</v>
      </c>
      <c r="B482" s="64" t="s">
        <v>96</v>
      </c>
      <c r="C482" s="64" t="s">
        <v>142</v>
      </c>
      <c r="D482" s="64" t="s">
        <v>97</v>
      </c>
      <c r="E482" s="64" t="s">
        <v>442</v>
      </c>
      <c r="F482" s="64">
        <v>810</v>
      </c>
      <c r="G482" s="64"/>
      <c r="H482" s="65">
        <f t="shared" si="327"/>
        <v>0</v>
      </c>
      <c r="I482" s="65">
        <f t="shared" si="327"/>
        <v>0</v>
      </c>
      <c r="J482" s="86">
        <f t="shared" si="328"/>
        <v>1351000</v>
      </c>
      <c r="K482" s="65">
        <f t="shared" si="329"/>
        <v>1351000</v>
      </c>
      <c r="L482" s="235">
        <f t="shared" si="329"/>
        <v>1351000</v>
      </c>
      <c r="M482" s="3">
        <f t="shared" si="311"/>
        <v>1351000</v>
      </c>
      <c r="N482" s="69" t="s">
        <v>683</v>
      </c>
      <c r="O482" s="3">
        <f t="shared" si="312"/>
        <v>0</v>
      </c>
      <c r="P482" s="3">
        <f t="shared" si="313"/>
        <v>100</v>
      </c>
      <c r="Q482" s="3">
        <f t="shared" si="314"/>
        <v>1351000</v>
      </c>
      <c r="R482" s="3" t="s">
        <v>683</v>
      </c>
    </row>
    <row r="483" spans="1:18" s="15" customFormat="1" ht="51" x14ac:dyDescent="0.2">
      <c r="A483" s="180" t="s">
        <v>655</v>
      </c>
      <c r="B483" s="66" t="s">
        <v>96</v>
      </c>
      <c r="C483" s="66" t="s">
        <v>142</v>
      </c>
      <c r="D483" s="66" t="s">
        <v>97</v>
      </c>
      <c r="E483" s="66" t="s">
        <v>442</v>
      </c>
      <c r="F483" s="66" t="s">
        <v>149</v>
      </c>
      <c r="G483" s="66"/>
      <c r="H483" s="85"/>
      <c r="I483" s="68"/>
      <c r="J483" s="87">
        <v>1351000</v>
      </c>
      <c r="K483" s="68">
        <v>1351000</v>
      </c>
      <c r="L483" s="236">
        <v>1351000</v>
      </c>
      <c r="M483" s="69">
        <f t="shared" si="311"/>
        <v>1351000</v>
      </c>
      <c r="N483" s="69" t="s">
        <v>683</v>
      </c>
      <c r="O483" s="69">
        <f t="shared" si="312"/>
        <v>0</v>
      </c>
      <c r="P483" s="69">
        <f t="shared" si="313"/>
        <v>100</v>
      </c>
      <c r="Q483" s="69">
        <f t="shared" si="314"/>
        <v>1351000</v>
      </c>
      <c r="R483" s="3" t="s">
        <v>683</v>
      </c>
    </row>
    <row r="484" spans="1:18" s="19" customFormat="1" ht="114.75" x14ac:dyDescent="0.2">
      <c r="A484" s="177" t="s">
        <v>443</v>
      </c>
      <c r="B484" s="61" t="s">
        <v>96</v>
      </c>
      <c r="C484" s="61" t="s">
        <v>142</v>
      </c>
      <c r="D484" s="61" t="s">
        <v>97</v>
      </c>
      <c r="E484" s="61" t="s">
        <v>228</v>
      </c>
      <c r="F484" s="61" t="s">
        <v>19</v>
      </c>
      <c r="G484" s="61"/>
      <c r="H484" s="62">
        <f t="shared" ref="H484:I486" si="330">H485</f>
        <v>0</v>
      </c>
      <c r="I484" s="62">
        <f t="shared" si="330"/>
        <v>251753730</v>
      </c>
      <c r="J484" s="88">
        <f t="shared" ref="J484:J486" si="331">J485</f>
        <v>281753730</v>
      </c>
      <c r="K484" s="62">
        <f t="shared" ref="K484:L486" si="332">K485</f>
        <v>281753730</v>
      </c>
      <c r="L484" s="234">
        <f t="shared" si="332"/>
        <v>281753730</v>
      </c>
      <c r="M484" s="63">
        <f t="shared" si="311"/>
        <v>30000000</v>
      </c>
      <c r="N484" s="63">
        <f t="shared" si="318"/>
        <v>111.91640735571227</v>
      </c>
      <c r="O484" s="63">
        <f t="shared" si="312"/>
        <v>0</v>
      </c>
      <c r="P484" s="63">
        <f t="shared" si="313"/>
        <v>100</v>
      </c>
      <c r="Q484" s="63">
        <f t="shared" si="314"/>
        <v>281753730</v>
      </c>
      <c r="R484" s="3" t="s">
        <v>683</v>
      </c>
    </row>
    <row r="485" spans="1:18" x14ac:dyDescent="0.2">
      <c r="A485" s="185" t="s">
        <v>12</v>
      </c>
      <c r="B485" s="64" t="s">
        <v>96</v>
      </c>
      <c r="C485" s="64" t="s">
        <v>142</v>
      </c>
      <c r="D485" s="64" t="s">
        <v>97</v>
      </c>
      <c r="E485" s="64" t="s">
        <v>228</v>
      </c>
      <c r="F485" s="64">
        <v>800</v>
      </c>
      <c r="G485" s="64"/>
      <c r="H485" s="65">
        <f t="shared" si="330"/>
        <v>0</v>
      </c>
      <c r="I485" s="65">
        <f t="shared" si="330"/>
        <v>251753730</v>
      </c>
      <c r="J485" s="86">
        <f t="shared" si="331"/>
        <v>281753730</v>
      </c>
      <c r="K485" s="65">
        <f t="shared" si="332"/>
        <v>281753730</v>
      </c>
      <c r="L485" s="235">
        <f t="shared" si="332"/>
        <v>281753730</v>
      </c>
      <c r="M485" s="3">
        <f t="shared" si="311"/>
        <v>30000000</v>
      </c>
      <c r="N485" s="3">
        <f t="shared" si="318"/>
        <v>111.91640735571227</v>
      </c>
      <c r="O485" s="3">
        <f t="shared" si="312"/>
        <v>0</v>
      </c>
      <c r="P485" s="3">
        <f t="shared" si="313"/>
        <v>100</v>
      </c>
      <c r="Q485" s="3">
        <f t="shared" si="314"/>
        <v>281753730</v>
      </c>
      <c r="R485" s="3" t="s">
        <v>683</v>
      </c>
    </row>
    <row r="486" spans="1:18" ht="38.25" x14ac:dyDescent="0.2">
      <c r="A486" s="185" t="s">
        <v>638</v>
      </c>
      <c r="B486" s="64" t="s">
        <v>96</v>
      </c>
      <c r="C486" s="64" t="s">
        <v>142</v>
      </c>
      <c r="D486" s="64" t="s">
        <v>97</v>
      </c>
      <c r="E486" s="64" t="s">
        <v>228</v>
      </c>
      <c r="F486" s="64">
        <v>810</v>
      </c>
      <c r="G486" s="64"/>
      <c r="H486" s="65">
        <f t="shared" si="330"/>
        <v>0</v>
      </c>
      <c r="I486" s="65">
        <v>251753730</v>
      </c>
      <c r="J486" s="86">
        <f t="shared" si="331"/>
        <v>281753730</v>
      </c>
      <c r="K486" s="65">
        <f t="shared" si="332"/>
        <v>281753730</v>
      </c>
      <c r="L486" s="235">
        <f t="shared" si="332"/>
        <v>281753730</v>
      </c>
      <c r="M486" s="3">
        <f t="shared" si="311"/>
        <v>30000000</v>
      </c>
      <c r="N486" s="3">
        <f t="shared" si="318"/>
        <v>111.91640735571227</v>
      </c>
      <c r="O486" s="3">
        <f t="shared" si="312"/>
        <v>0</v>
      </c>
      <c r="P486" s="3">
        <f t="shared" si="313"/>
        <v>100</v>
      </c>
      <c r="Q486" s="3">
        <f t="shared" si="314"/>
        <v>281753730</v>
      </c>
      <c r="R486" s="3" t="s">
        <v>683</v>
      </c>
    </row>
    <row r="487" spans="1:18" s="15" customFormat="1" ht="51" x14ac:dyDescent="0.2">
      <c r="A487" s="180" t="s">
        <v>655</v>
      </c>
      <c r="B487" s="66" t="s">
        <v>96</v>
      </c>
      <c r="C487" s="66" t="s">
        <v>142</v>
      </c>
      <c r="D487" s="66" t="s">
        <v>97</v>
      </c>
      <c r="E487" s="66" t="s">
        <v>228</v>
      </c>
      <c r="F487" s="66" t="s">
        <v>149</v>
      </c>
      <c r="G487" s="66" t="s">
        <v>444</v>
      </c>
      <c r="H487" s="85"/>
      <c r="I487" s="68"/>
      <c r="J487" s="87">
        <v>281753730</v>
      </c>
      <c r="K487" s="68">
        <v>281753730</v>
      </c>
      <c r="L487" s="236">
        <v>281753730</v>
      </c>
      <c r="M487" s="69">
        <f t="shared" si="311"/>
        <v>281753730</v>
      </c>
      <c r="N487" s="69" t="s">
        <v>683</v>
      </c>
      <c r="O487" s="69">
        <f t="shared" si="312"/>
        <v>0</v>
      </c>
      <c r="P487" s="69">
        <f t="shared" si="313"/>
        <v>100</v>
      </c>
      <c r="Q487" s="69">
        <f t="shared" si="314"/>
        <v>281753730</v>
      </c>
      <c r="R487" s="3" t="s">
        <v>683</v>
      </c>
    </row>
    <row r="488" spans="1:18" s="16" customFormat="1" ht="89.25" x14ac:dyDescent="0.2">
      <c r="A488" s="177" t="s">
        <v>445</v>
      </c>
      <c r="B488" s="61" t="s">
        <v>96</v>
      </c>
      <c r="C488" s="61" t="s">
        <v>142</v>
      </c>
      <c r="D488" s="61" t="s">
        <v>97</v>
      </c>
      <c r="E488" s="61" t="s">
        <v>229</v>
      </c>
      <c r="F488" s="61" t="s">
        <v>19</v>
      </c>
      <c r="G488" s="61"/>
      <c r="H488" s="62">
        <f>H489+H492</f>
        <v>0</v>
      </c>
      <c r="I488" s="62">
        <f>I489+I492</f>
        <v>6399450</v>
      </c>
      <c r="J488" s="88">
        <f t="shared" ref="J488:L488" si="333">J489+J492</f>
        <v>7199950</v>
      </c>
      <c r="K488" s="62">
        <f t="shared" si="333"/>
        <v>7199950</v>
      </c>
      <c r="L488" s="234">
        <f t="shared" si="333"/>
        <v>7199950</v>
      </c>
      <c r="M488" s="63">
        <f t="shared" si="311"/>
        <v>800500</v>
      </c>
      <c r="N488" s="63">
        <f t="shared" si="318"/>
        <v>112.50888748251803</v>
      </c>
      <c r="O488" s="63">
        <f t="shared" si="312"/>
        <v>0</v>
      </c>
      <c r="P488" s="63">
        <f t="shared" si="313"/>
        <v>100</v>
      </c>
      <c r="Q488" s="63">
        <f t="shared" si="314"/>
        <v>7199950</v>
      </c>
      <c r="R488" s="3" t="s">
        <v>683</v>
      </c>
    </row>
    <row r="489" spans="1:18" ht="25.5" x14ac:dyDescent="0.2">
      <c r="A489" s="185" t="s">
        <v>94</v>
      </c>
      <c r="B489" s="64" t="s">
        <v>96</v>
      </c>
      <c r="C489" s="64" t="s">
        <v>142</v>
      </c>
      <c r="D489" s="64" t="s">
        <v>97</v>
      </c>
      <c r="E489" s="64" t="s">
        <v>229</v>
      </c>
      <c r="F489" s="64">
        <v>600</v>
      </c>
      <c r="G489" s="64"/>
      <c r="H489" s="65">
        <f>H490</f>
        <v>0</v>
      </c>
      <c r="I489" s="65">
        <f>I490</f>
        <v>1284474.44</v>
      </c>
      <c r="J489" s="86">
        <f t="shared" ref="J489:J490" si="334">J490</f>
        <v>1284474.44</v>
      </c>
      <c r="K489" s="65">
        <f t="shared" ref="K489:L490" si="335">K490</f>
        <v>1284474.44</v>
      </c>
      <c r="L489" s="235">
        <f t="shared" si="335"/>
        <v>1284474.44</v>
      </c>
      <c r="M489" s="3">
        <f t="shared" si="311"/>
        <v>0</v>
      </c>
      <c r="N489" s="3">
        <f t="shared" si="318"/>
        <v>100</v>
      </c>
      <c r="O489" s="3">
        <f t="shared" si="312"/>
        <v>0</v>
      </c>
      <c r="P489" s="3">
        <f t="shared" si="313"/>
        <v>100</v>
      </c>
      <c r="Q489" s="3">
        <f t="shared" si="314"/>
        <v>1284474.44</v>
      </c>
      <c r="R489" s="3" t="s">
        <v>683</v>
      </c>
    </row>
    <row r="490" spans="1:18" x14ac:dyDescent="0.2">
      <c r="A490" s="185" t="s">
        <v>636</v>
      </c>
      <c r="B490" s="64" t="s">
        <v>96</v>
      </c>
      <c r="C490" s="64" t="s">
        <v>142</v>
      </c>
      <c r="D490" s="64" t="s">
        <v>97</v>
      </c>
      <c r="E490" s="64" t="s">
        <v>229</v>
      </c>
      <c r="F490" s="64">
        <v>610</v>
      </c>
      <c r="G490" s="64"/>
      <c r="H490" s="65">
        <f>H491</f>
        <v>0</v>
      </c>
      <c r="I490" s="65">
        <v>1284474.44</v>
      </c>
      <c r="J490" s="86">
        <f t="shared" si="334"/>
        <v>1284474.44</v>
      </c>
      <c r="K490" s="65">
        <f t="shared" si="335"/>
        <v>1284474.44</v>
      </c>
      <c r="L490" s="235">
        <f t="shared" si="335"/>
        <v>1284474.44</v>
      </c>
      <c r="M490" s="3">
        <f t="shared" si="311"/>
        <v>0</v>
      </c>
      <c r="N490" s="3">
        <f t="shared" si="318"/>
        <v>100</v>
      </c>
      <c r="O490" s="3">
        <f t="shared" si="312"/>
        <v>0</v>
      </c>
      <c r="P490" s="3">
        <f t="shared" si="313"/>
        <v>100</v>
      </c>
      <c r="Q490" s="3">
        <f t="shared" si="314"/>
        <v>1284474.44</v>
      </c>
      <c r="R490" s="3" t="s">
        <v>683</v>
      </c>
    </row>
    <row r="491" spans="1:18" s="15" customFormat="1" x14ac:dyDescent="0.2">
      <c r="A491" s="180" t="s">
        <v>652</v>
      </c>
      <c r="B491" s="66" t="s">
        <v>96</v>
      </c>
      <c r="C491" s="66" t="s">
        <v>142</v>
      </c>
      <c r="D491" s="66" t="s">
        <v>97</v>
      </c>
      <c r="E491" s="66" t="s">
        <v>229</v>
      </c>
      <c r="F491" s="66" t="s">
        <v>446</v>
      </c>
      <c r="G491" s="66" t="s">
        <v>447</v>
      </c>
      <c r="H491" s="85"/>
      <c r="I491" s="68"/>
      <c r="J491" s="87">
        <v>1284474.44</v>
      </c>
      <c r="K491" s="68">
        <v>1284474.44</v>
      </c>
      <c r="L491" s="236">
        <v>1284474.44</v>
      </c>
      <c r="M491" s="69">
        <f t="shared" si="311"/>
        <v>1284474.44</v>
      </c>
      <c r="N491" s="69" t="s">
        <v>683</v>
      </c>
      <c r="O491" s="69">
        <f t="shared" si="312"/>
        <v>0</v>
      </c>
      <c r="P491" s="69">
        <f t="shared" si="313"/>
        <v>100</v>
      </c>
      <c r="Q491" s="69">
        <f t="shared" si="314"/>
        <v>1284474.44</v>
      </c>
      <c r="R491" s="3" t="s">
        <v>683</v>
      </c>
    </row>
    <row r="492" spans="1:18" x14ac:dyDescent="0.2">
      <c r="A492" s="185" t="s">
        <v>12</v>
      </c>
      <c r="B492" s="64" t="s">
        <v>96</v>
      </c>
      <c r="C492" s="64" t="s">
        <v>142</v>
      </c>
      <c r="D492" s="64" t="s">
        <v>97</v>
      </c>
      <c r="E492" s="64" t="s">
        <v>229</v>
      </c>
      <c r="F492" s="64">
        <v>800</v>
      </c>
      <c r="G492" s="64"/>
      <c r="H492" s="65">
        <f>H493</f>
        <v>0</v>
      </c>
      <c r="I492" s="65">
        <f>I493</f>
        <v>5114975.5599999996</v>
      </c>
      <c r="J492" s="86">
        <f t="shared" ref="J492:J493" si="336">J493</f>
        <v>5915475.5599999996</v>
      </c>
      <c r="K492" s="65">
        <f t="shared" ref="K492:L493" si="337">K493</f>
        <v>5915475.5599999996</v>
      </c>
      <c r="L492" s="235">
        <f t="shared" si="337"/>
        <v>5915475.5599999996</v>
      </c>
      <c r="M492" s="3">
        <f t="shared" si="311"/>
        <v>800500</v>
      </c>
      <c r="N492" s="3">
        <f t="shared" si="318"/>
        <v>115.65012365376776</v>
      </c>
      <c r="O492" s="3">
        <f t="shared" si="312"/>
        <v>0</v>
      </c>
      <c r="P492" s="3">
        <f t="shared" si="313"/>
        <v>100</v>
      </c>
      <c r="Q492" s="3">
        <f t="shared" si="314"/>
        <v>5915475.5599999996</v>
      </c>
      <c r="R492" s="3" t="s">
        <v>683</v>
      </c>
    </row>
    <row r="493" spans="1:18" ht="38.25" x14ac:dyDescent="0.2">
      <c r="A493" s="185" t="s">
        <v>638</v>
      </c>
      <c r="B493" s="64" t="s">
        <v>96</v>
      </c>
      <c r="C493" s="64" t="s">
        <v>142</v>
      </c>
      <c r="D493" s="64" t="s">
        <v>97</v>
      </c>
      <c r="E493" s="64" t="s">
        <v>229</v>
      </c>
      <c r="F493" s="64">
        <v>810</v>
      </c>
      <c r="G493" s="64"/>
      <c r="H493" s="65">
        <f>H494</f>
        <v>0</v>
      </c>
      <c r="I493" s="65">
        <v>5114975.5599999996</v>
      </c>
      <c r="J493" s="86">
        <f t="shared" si="336"/>
        <v>5915475.5599999996</v>
      </c>
      <c r="K493" s="65">
        <f t="shared" si="337"/>
        <v>5915475.5599999996</v>
      </c>
      <c r="L493" s="235">
        <f t="shared" si="337"/>
        <v>5915475.5599999996</v>
      </c>
      <c r="M493" s="3">
        <f t="shared" si="311"/>
        <v>800500</v>
      </c>
      <c r="N493" s="3">
        <f t="shared" si="318"/>
        <v>115.65012365376776</v>
      </c>
      <c r="O493" s="3">
        <f t="shared" si="312"/>
        <v>0</v>
      </c>
      <c r="P493" s="3">
        <f t="shared" si="313"/>
        <v>100</v>
      </c>
      <c r="Q493" s="3">
        <f t="shared" si="314"/>
        <v>5915475.5599999996</v>
      </c>
      <c r="R493" s="3" t="s">
        <v>683</v>
      </c>
    </row>
    <row r="494" spans="1:18" ht="51" x14ac:dyDescent="0.2">
      <c r="A494" s="185" t="s">
        <v>655</v>
      </c>
      <c r="B494" s="64" t="s">
        <v>96</v>
      </c>
      <c r="C494" s="64" t="s">
        <v>142</v>
      </c>
      <c r="D494" s="64" t="s">
        <v>97</v>
      </c>
      <c r="E494" s="64" t="s">
        <v>229</v>
      </c>
      <c r="F494" s="64" t="s">
        <v>149</v>
      </c>
      <c r="G494" s="64" t="s">
        <v>447</v>
      </c>
      <c r="H494" s="90"/>
      <c r="I494" s="65"/>
      <c r="J494" s="86">
        <v>5915475.5599999996</v>
      </c>
      <c r="K494" s="65">
        <v>5915475.5599999996</v>
      </c>
      <c r="L494" s="235">
        <v>5915475.5599999996</v>
      </c>
      <c r="M494" s="3">
        <f t="shared" si="311"/>
        <v>5915475.5599999996</v>
      </c>
      <c r="N494" s="69" t="s">
        <v>683</v>
      </c>
      <c r="O494" s="3">
        <f t="shared" si="312"/>
        <v>0</v>
      </c>
      <c r="P494" s="3">
        <f t="shared" si="313"/>
        <v>100</v>
      </c>
      <c r="Q494" s="3">
        <f t="shared" si="314"/>
        <v>5915475.5599999996</v>
      </c>
      <c r="R494" s="3" t="s">
        <v>683</v>
      </c>
    </row>
    <row r="495" spans="1:18" s="16" customFormat="1" ht="102" x14ac:dyDescent="0.2">
      <c r="A495" s="177" t="s">
        <v>448</v>
      </c>
      <c r="B495" s="61" t="s">
        <v>96</v>
      </c>
      <c r="C495" s="61" t="s">
        <v>142</v>
      </c>
      <c r="D495" s="61" t="s">
        <v>97</v>
      </c>
      <c r="E495" s="61" t="s">
        <v>230</v>
      </c>
      <c r="F495" s="61" t="s">
        <v>19</v>
      </c>
      <c r="G495" s="61"/>
      <c r="H495" s="62">
        <f t="shared" ref="H495:I497" si="338">H496</f>
        <v>0</v>
      </c>
      <c r="I495" s="62">
        <f t="shared" si="338"/>
        <v>68714350</v>
      </c>
      <c r="J495" s="88">
        <f t="shared" ref="J495:J497" si="339">J496</f>
        <v>68714350</v>
      </c>
      <c r="K495" s="62">
        <f t="shared" ref="K495:L497" si="340">K496</f>
        <v>68714350</v>
      </c>
      <c r="L495" s="234">
        <f t="shared" si="340"/>
        <v>68714350</v>
      </c>
      <c r="M495" s="63">
        <f t="shared" si="311"/>
        <v>0</v>
      </c>
      <c r="N495" s="63">
        <f t="shared" si="318"/>
        <v>100</v>
      </c>
      <c r="O495" s="63">
        <f t="shared" si="312"/>
        <v>0</v>
      </c>
      <c r="P495" s="63">
        <f t="shared" si="313"/>
        <v>100</v>
      </c>
      <c r="Q495" s="63">
        <f t="shared" si="314"/>
        <v>68714350</v>
      </c>
      <c r="R495" s="3" t="s">
        <v>683</v>
      </c>
    </row>
    <row r="496" spans="1:18" x14ac:dyDescent="0.2">
      <c r="A496" s="185" t="s">
        <v>12</v>
      </c>
      <c r="B496" s="64" t="s">
        <v>96</v>
      </c>
      <c r="C496" s="64" t="s">
        <v>142</v>
      </c>
      <c r="D496" s="64" t="s">
        <v>97</v>
      </c>
      <c r="E496" s="64" t="s">
        <v>230</v>
      </c>
      <c r="F496" s="64">
        <v>800</v>
      </c>
      <c r="G496" s="64"/>
      <c r="H496" s="65">
        <f t="shared" si="338"/>
        <v>0</v>
      </c>
      <c r="I496" s="65">
        <f t="shared" si="338"/>
        <v>68714350</v>
      </c>
      <c r="J496" s="86">
        <f t="shared" si="339"/>
        <v>68714350</v>
      </c>
      <c r="K496" s="65">
        <f t="shared" si="340"/>
        <v>68714350</v>
      </c>
      <c r="L496" s="235">
        <f t="shared" si="340"/>
        <v>68714350</v>
      </c>
      <c r="M496" s="3">
        <f t="shared" si="311"/>
        <v>0</v>
      </c>
      <c r="N496" s="3">
        <f t="shared" si="318"/>
        <v>100</v>
      </c>
      <c r="O496" s="3">
        <f t="shared" si="312"/>
        <v>0</v>
      </c>
      <c r="P496" s="3">
        <f t="shared" si="313"/>
        <v>100</v>
      </c>
      <c r="Q496" s="3">
        <f t="shared" si="314"/>
        <v>68714350</v>
      </c>
      <c r="R496" s="3" t="s">
        <v>683</v>
      </c>
    </row>
    <row r="497" spans="1:18" ht="38.25" x14ac:dyDescent="0.2">
      <c r="A497" s="185" t="s">
        <v>638</v>
      </c>
      <c r="B497" s="64" t="s">
        <v>96</v>
      </c>
      <c r="C497" s="64" t="s">
        <v>142</v>
      </c>
      <c r="D497" s="64" t="s">
        <v>97</v>
      </c>
      <c r="E497" s="64" t="s">
        <v>230</v>
      </c>
      <c r="F497" s="64">
        <v>810</v>
      </c>
      <c r="G497" s="64"/>
      <c r="H497" s="65">
        <f t="shared" si="338"/>
        <v>0</v>
      </c>
      <c r="I497" s="65">
        <v>68714350</v>
      </c>
      <c r="J497" s="86">
        <f t="shared" si="339"/>
        <v>68714350</v>
      </c>
      <c r="K497" s="65">
        <f t="shared" si="340"/>
        <v>68714350</v>
      </c>
      <c r="L497" s="235">
        <f t="shared" si="340"/>
        <v>68714350</v>
      </c>
      <c r="M497" s="3">
        <f t="shared" si="311"/>
        <v>0</v>
      </c>
      <c r="N497" s="3">
        <f t="shared" si="318"/>
        <v>100</v>
      </c>
      <c r="O497" s="3">
        <f t="shared" si="312"/>
        <v>0</v>
      </c>
      <c r="P497" s="3">
        <f t="shared" si="313"/>
        <v>100</v>
      </c>
      <c r="Q497" s="3">
        <f t="shared" si="314"/>
        <v>68714350</v>
      </c>
      <c r="R497" s="3" t="s">
        <v>683</v>
      </c>
    </row>
    <row r="498" spans="1:18" s="15" customFormat="1" ht="51" x14ac:dyDescent="0.2">
      <c r="A498" s="180" t="s">
        <v>655</v>
      </c>
      <c r="B498" s="66" t="s">
        <v>96</v>
      </c>
      <c r="C498" s="66" t="s">
        <v>142</v>
      </c>
      <c r="D498" s="66" t="s">
        <v>97</v>
      </c>
      <c r="E498" s="66" t="s">
        <v>230</v>
      </c>
      <c r="F498" s="66" t="s">
        <v>149</v>
      </c>
      <c r="G498" s="66" t="s">
        <v>449</v>
      </c>
      <c r="H498" s="85"/>
      <c r="I498" s="68"/>
      <c r="J498" s="87">
        <v>68714350</v>
      </c>
      <c r="K498" s="68">
        <v>68714350</v>
      </c>
      <c r="L498" s="236">
        <v>68714350</v>
      </c>
      <c r="M498" s="69">
        <f t="shared" si="311"/>
        <v>68714350</v>
      </c>
      <c r="N498" s="69" t="s">
        <v>683</v>
      </c>
      <c r="O498" s="69">
        <f t="shared" si="312"/>
        <v>0</v>
      </c>
      <c r="P498" s="69">
        <f t="shared" si="313"/>
        <v>100</v>
      </c>
      <c r="Q498" s="69">
        <f t="shared" si="314"/>
        <v>68714350</v>
      </c>
      <c r="R498" s="3" t="s">
        <v>683</v>
      </c>
    </row>
    <row r="499" spans="1:18" s="16" customFormat="1" ht="89.25" x14ac:dyDescent="0.2">
      <c r="A499" s="177" t="s">
        <v>450</v>
      </c>
      <c r="B499" s="61" t="s">
        <v>96</v>
      </c>
      <c r="C499" s="61" t="s">
        <v>142</v>
      </c>
      <c r="D499" s="61" t="s">
        <v>97</v>
      </c>
      <c r="E499" s="61" t="s">
        <v>231</v>
      </c>
      <c r="F499" s="61" t="s">
        <v>19</v>
      </c>
      <c r="G499" s="61"/>
      <c r="H499" s="62">
        <f t="shared" ref="H499:I501" si="341">H500</f>
        <v>0</v>
      </c>
      <c r="I499" s="62">
        <f t="shared" si="341"/>
        <v>1082000</v>
      </c>
      <c r="J499" s="88">
        <f t="shared" ref="J499:J501" si="342">J500</f>
        <v>882000</v>
      </c>
      <c r="K499" s="62">
        <f t="shared" ref="K499:L501" si="343">K500</f>
        <v>882000</v>
      </c>
      <c r="L499" s="234">
        <f t="shared" si="343"/>
        <v>882000</v>
      </c>
      <c r="M499" s="63">
        <f t="shared" si="311"/>
        <v>-200000</v>
      </c>
      <c r="N499" s="63">
        <f t="shared" si="318"/>
        <v>81.515711645101661</v>
      </c>
      <c r="O499" s="63">
        <f t="shared" si="312"/>
        <v>0</v>
      </c>
      <c r="P499" s="63">
        <f t="shared" si="313"/>
        <v>100</v>
      </c>
      <c r="Q499" s="63">
        <f t="shared" si="314"/>
        <v>882000</v>
      </c>
      <c r="R499" s="3" t="s">
        <v>683</v>
      </c>
    </row>
    <row r="500" spans="1:18" x14ac:dyDescent="0.2">
      <c r="A500" s="185" t="s">
        <v>12</v>
      </c>
      <c r="B500" s="64" t="s">
        <v>96</v>
      </c>
      <c r="C500" s="64" t="s">
        <v>142</v>
      </c>
      <c r="D500" s="64" t="s">
        <v>97</v>
      </c>
      <c r="E500" s="64" t="s">
        <v>231</v>
      </c>
      <c r="F500" s="64">
        <v>800</v>
      </c>
      <c r="G500" s="64"/>
      <c r="H500" s="65">
        <f t="shared" si="341"/>
        <v>0</v>
      </c>
      <c r="I500" s="65">
        <f t="shared" si="341"/>
        <v>1082000</v>
      </c>
      <c r="J500" s="86">
        <f t="shared" si="342"/>
        <v>882000</v>
      </c>
      <c r="K500" s="65">
        <f t="shared" si="343"/>
        <v>882000</v>
      </c>
      <c r="L500" s="235">
        <f t="shared" si="343"/>
        <v>882000</v>
      </c>
      <c r="M500" s="3">
        <f t="shared" si="311"/>
        <v>-200000</v>
      </c>
      <c r="N500" s="3">
        <f t="shared" si="318"/>
        <v>81.515711645101661</v>
      </c>
      <c r="O500" s="3">
        <f t="shared" si="312"/>
        <v>0</v>
      </c>
      <c r="P500" s="3">
        <f t="shared" si="313"/>
        <v>100</v>
      </c>
      <c r="Q500" s="3">
        <f t="shared" si="314"/>
        <v>882000</v>
      </c>
      <c r="R500" s="3" t="s">
        <v>683</v>
      </c>
    </row>
    <row r="501" spans="1:18" s="15" customFormat="1" ht="38.25" x14ac:dyDescent="0.2">
      <c r="A501" s="185" t="s">
        <v>638</v>
      </c>
      <c r="B501" s="64" t="s">
        <v>96</v>
      </c>
      <c r="C501" s="64" t="s">
        <v>142</v>
      </c>
      <c r="D501" s="64" t="s">
        <v>97</v>
      </c>
      <c r="E501" s="64" t="s">
        <v>231</v>
      </c>
      <c r="F501" s="64">
        <v>810</v>
      </c>
      <c r="G501" s="64"/>
      <c r="H501" s="65">
        <f t="shared" si="341"/>
        <v>0</v>
      </c>
      <c r="I501" s="65">
        <v>1082000</v>
      </c>
      <c r="J501" s="86">
        <f t="shared" si="342"/>
        <v>882000</v>
      </c>
      <c r="K501" s="65">
        <f t="shared" si="343"/>
        <v>882000</v>
      </c>
      <c r="L501" s="235">
        <f t="shared" si="343"/>
        <v>882000</v>
      </c>
      <c r="M501" s="3">
        <f t="shared" si="311"/>
        <v>-200000</v>
      </c>
      <c r="N501" s="3">
        <f t="shared" si="318"/>
        <v>81.515711645101661</v>
      </c>
      <c r="O501" s="3">
        <f t="shared" si="312"/>
        <v>0</v>
      </c>
      <c r="P501" s="3">
        <f t="shared" si="313"/>
        <v>100</v>
      </c>
      <c r="Q501" s="3">
        <f t="shared" si="314"/>
        <v>882000</v>
      </c>
      <c r="R501" s="3" t="s">
        <v>683</v>
      </c>
    </row>
    <row r="502" spans="1:18" s="15" customFormat="1" ht="51" x14ac:dyDescent="0.2">
      <c r="A502" s="180" t="s">
        <v>655</v>
      </c>
      <c r="B502" s="66" t="s">
        <v>96</v>
      </c>
      <c r="C502" s="66" t="s">
        <v>142</v>
      </c>
      <c r="D502" s="66" t="s">
        <v>97</v>
      </c>
      <c r="E502" s="66" t="s">
        <v>231</v>
      </c>
      <c r="F502" s="66" t="s">
        <v>149</v>
      </c>
      <c r="G502" s="66" t="s">
        <v>451</v>
      </c>
      <c r="H502" s="85"/>
      <c r="I502" s="68"/>
      <c r="J502" s="87">
        <v>882000</v>
      </c>
      <c r="K502" s="68">
        <v>882000</v>
      </c>
      <c r="L502" s="236">
        <v>882000</v>
      </c>
      <c r="M502" s="69">
        <f t="shared" si="311"/>
        <v>882000</v>
      </c>
      <c r="N502" s="69" t="s">
        <v>683</v>
      </c>
      <c r="O502" s="69">
        <f t="shared" si="312"/>
        <v>0</v>
      </c>
      <c r="P502" s="69">
        <f t="shared" si="313"/>
        <v>100</v>
      </c>
      <c r="Q502" s="69">
        <f t="shared" si="314"/>
        <v>882000</v>
      </c>
      <c r="R502" s="3" t="s">
        <v>683</v>
      </c>
    </row>
    <row r="503" spans="1:18" s="19" customFormat="1" ht="38.25" x14ac:dyDescent="0.2">
      <c r="A503" s="177" t="s">
        <v>452</v>
      </c>
      <c r="B503" s="61" t="s">
        <v>96</v>
      </c>
      <c r="C503" s="61" t="s">
        <v>142</v>
      </c>
      <c r="D503" s="61" t="s">
        <v>97</v>
      </c>
      <c r="E503" s="61" t="s">
        <v>453</v>
      </c>
      <c r="F503" s="61" t="s">
        <v>19</v>
      </c>
      <c r="G503" s="61"/>
      <c r="H503" s="62">
        <f>H504</f>
        <v>0</v>
      </c>
      <c r="I503" s="62">
        <f>I504</f>
        <v>25853800</v>
      </c>
      <c r="J503" s="88">
        <f t="shared" ref="J503:J504" si="344">J504</f>
        <v>25853800</v>
      </c>
      <c r="K503" s="62">
        <f t="shared" ref="K503:L504" si="345">K504</f>
        <v>25853800</v>
      </c>
      <c r="L503" s="234">
        <f t="shared" si="345"/>
        <v>25853800</v>
      </c>
      <c r="M503" s="63">
        <f t="shared" si="311"/>
        <v>0</v>
      </c>
      <c r="N503" s="63">
        <f t="shared" si="318"/>
        <v>100</v>
      </c>
      <c r="O503" s="63">
        <f t="shared" si="312"/>
        <v>0</v>
      </c>
      <c r="P503" s="63">
        <f t="shared" si="313"/>
        <v>100</v>
      </c>
      <c r="Q503" s="63">
        <f t="shared" si="314"/>
        <v>25853800</v>
      </c>
      <c r="R503" s="3" t="s">
        <v>683</v>
      </c>
    </row>
    <row r="504" spans="1:18" s="15" customFormat="1" ht="25.5" x14ac:dyDescent="0.2">
      <c r="A504" s="184" t="s">
        <v>47</v>
      </c>
      <c r="B504" s="64" t="s">
        <v>96</v>
      </c>
      <c r="C504" s="64" t="s">
        <v>142</v>
      </c>
      <c r="D504" s="64" t="s">
        <v>97</v>
      </c>
      <c r="E504" s="64" t="s">
        <v>453</v>
      </c>
      <c r="F504" s="64">
        <v>200</v>
      </c>
      <c r="G504" s="64"/>
      <c r="H504" s="65">
        <f>H505</f>
        <v>0</v>
      </c>
      <c r="I504" s="65">
        <f>I505</f>
        <v>25853800</v>
      </c>
      <c r="J504" s="86">
        <f t="shared" si="344"/>
        <v>25853800</v>
      </c>
      <c r="K504" s="65">
        <f t="shared" si="345"/>
        <v>25853800</v>
      </c>
      <c r="L504" s="235">
        <f t="shared" si="345"/>
        <v>25853800</v>
      </c>
      <c r="M504" s="3">
        <f t="shared" si="311"/>
        <v>0</v>
      </c>
      <c r="N504" s="3">
        <f t="shared" si="318"/>
        <v>100</v>
      </c>
      <c r="O504" s="3">
        <f t="shared" si="312"/>
        <v>0</v>
      </c>
      <c r="P504" s="3">
        <f t="shared" si="313"/>
        <v>100</v>
      </c>
      <c r="Q504" s="3">
        <f t="shared" si="314"/>
        <v>25853800</v>
      </c>
      <c r="R504" s="3" t="s">
        <v>683</v>
      </c>
    </row>
    <row r="505" spans="1:18" s="15" customFormat="1" ht="25.5" x14ac:dyDescent="0.2">
      <c r="A505" s="185" t="s">
        <v>11</v>
      </c>
      <c r="B505" s="64" t="s">
        <v>96</v>
      </c>
      <c r="C505" s="64" t="s">
        <v>142</v>
      </c>
      <c r="D505" s="64" t="s">
        <v>97</v>
      </c>
      <c r="E505" s="64" t="s">
        <v>453</v>
      </c>
      <c r="F505" s="64">
        <v>240</v>
      </c>
      <c r="G505" s="64"/>
      <c r="H505" s="65">
        <f>H506+H507</f>
        <v>0</v>
      </c>
      <c r="I505" s="65">
        <f>22881410+2972390</f>
        <v>25853800</v>
      </c>
      <c r="J505" s="86">
        <f t="shared" ref="J505:L505" si="346">J506+J507</f>
        <v>25853800</v>
      </c>
      <c r="K505" s="65">
        <f t="shared" si="346"/>
        <v>25853800</v>
      </c>
      <c r="L505" s="235">
        <f t="shared" si="346"/>
        <v>25853800</v>
      </c>
      <c r="M505" s="3">
        <f t="shared" si="311"/>
        <v>0</v>
      </c>
      <c r="N505" s="3">
        <f t="shared" si="318"/>
        <v>100</v>
      </c>
      <c r="O505" s="3">
        <f t="shared" si="312"/>
        <v>0</v>
      </c>
      <c r="P505" s="3">
        <f t="shared" si="313"/>
        <v>100</v>
      </c>
      <c r="Q505" s="3">
        <f t="shared" si="314"/>
        <v>25853800</v>
      </c>
      <c r="R505" s="3" t="s">
        <v>683</v>
      </c>
    </row>
    <row r="506" spans="1:18" s="15" customFormat="1" x14ac:dyDescent="0.2">
      <c r="A506" s="180" t="s">
        <v>331</v>
      </c>
      <c r="B506" s="66" t="s">
        <v>96</v>
      </c>
      <c r="C506" s="66" t="s">
        <v>142</v>
      </c>
      <c r="D506" s="66" t="s">
        <v>97</v>
      </c>
      <c r="E506" s="66" t="s">
        <v>453</v>
      </c>
      <c r="F506" s="66" t="s">
        <v>25</v>
      </c>
      <c r="G506" s="66"/>
      <c r="H506" s="85"/>
      <c r="I506" s="68"/>
      <c r="J506" s="87">
        <v>2972390</v>
      </c>
      <c r="K506" s="68">
        <v>2972390</v>
      </c>
      <c r="L506" s="236">
        <v>2972390</v>
      </c>
      <c r="M506" s="69">
        <f t="shared" si="311"/>
        <v>2972390</v>
      </c>
      <c r="N506" s="69" t="s">
        <v>683</v>
      </c>
      <c r="O506" s="69">
        <f t="shared" si="312"/>
        <v>0</v>
      </c>
      <c r="P506" s="69">
        <f t="shared" si="313"/>
        <v>100</v>
      </c>
      <c r="Q506" s="69">
        <f t="shared" si="314"/>
        <v>2972390</v>
      </c>
      <c r="R506" s="3" t="s">
        <v>683</v>
      </c>
    </row>
    <row r="507" spans="1:18" s="15" customFormat="1" x14ac:dyDescent="0.2">
      <c r="A507" s="180" t="s">
        <v>331</v>
      </c>
      <c r="B507" s="66" t="s">
        <v>96</v>
      </c>
      <c r="C507" s="66" t="s">
        <v>142</v>
      </c>
      <c r="D507" s="66" t="s">
        <v>97</v>
      </c>
      <c r="E507" s="66" t="s">
        <v>453</v>
      </c>
      <c r="F507" s="66" t="s">
        <v>25</v>
      </c>
      <c r="G507" s="66" t="s">
        <v>454</v>
      </c>
      <c r="H507" s="85"/>
      <c r="I507" s="68"/>
      <c r="J507" s="87">
        <v>22881410</v>
      </c>
      <c r="K507" s="68">
        <v>22881410</v>
      </c>
      <c r="L507" s="236">
        <v>22881410</v>
      </c>
      <c r="M507" s="69">
        <f t="shared" si="311"/>
        <v>22881410</v>
      </c>
      <c r="N507" s="69" t="s">
        <v>683</v>
      </c>
      <c r="O507" s="69">
        <f t="shared" si="312"/>
        <v>0</v>
      </c>
      <c r="P507" s="69">
        <f t="shared" si="313"/>
        <v>100</v>
      </c>
      <c r="Q507" s="69">
        <f t="shared" si="314"/>
        <v>22881410</v>
      </c>
      <c r="R507" s="3" t="s">
        <v>683</v>
      </c>
    </row>
    <row r="508" spans="1:18" s="19" customFormat="1" x14ac:dyDescent="0.2">
      <c r="A508" s="177" t="s">
        <v>455</v>
      </c>
      <c r="B508" s="61" t="s">
        <v>96</v>
      </c>
      <c r="C508" s="61" t="s">
        <v>142</v>
      </c>
      <c r="D508" s="61" t="s">
        <v>21</v>
      </c>
      <c r="E508" s="61" t="s">
        <v>18</v>
      </c>
      <c r="F508" s="61" t="s">
        <v>19</v>
      </c>
      <c r="G508" s="61"/>
      <c r="H508" s="62">
        <f t="shared" ref="H508:I510" si="347">H509</f>
        <v>427040</v>
      </c>
      <c r="I508" s="62">
        <f t="shared" si="347"/>
        <v>424040</v>
      </c>
      <c r="J508" s="88">
        <f t="shared" ref="J508:J510" si="348">J509</f>
        <v>424040</v>
      </c>
      <c r="K508" s="62">
        <f t="shared" ref="K508:L510" si="349">K509</f>
        <v>424040</v>
      </c>
      <c r="L508" s="234">
        <f t="shared" si="349"/>
        <v>424040</v>
      </c>
      <c r="M508" s="63">
        <f t="shared" si="311"/>
        <v>0</v>
      </c>
      <c r="N508" s="63">
        <f t="shared" si="318"/>
        <v>100</v>
      </c>
      <c r="O508" s="63">
        <f t="shared" si="312"/>
        <v>0</v>
      </c>
      <c r="P508" s="63">
        <f t="shared" si="313"/>
        <v>100</v>
      </c>
      <c r="Q508" s="63">
        <f t="shared" si="314"/>
        <v>-3000</v>
      </c>
      <c r="R508" s="63">
        <f t="shared" ref="R508:R526" si="350">L508/H508*100</f>
        <v>99.297489696515555</v>
      </c>
    </row>
    <row r="509" spans="1:18" s="19" customFormat="1" ht="127.5" x14ac:dyDescent="0.2">
      <c r="A509" s="177" t="s">
        <v>456</v>
      </c>
      <c r="B509" s="61" t="s">
        <v>96</v>
      </c>
      <c r="C509" s="61" t="s">
        <v>142</v>
      </c>
      <c r="D509" s="61" t="s">
        <v>21</v>
      </c>
      <c r="E509" s="61" t="s">
        <v>132</v>
      </c>
      <c r="F509" s="61" t="s">
        <v>19</v>
      </c>
      <c r="G509" s="61"/>
      <c r="H509" s="62">
        <f t="shared" si="347"/>
        <v>427040</v>
      </c>
      <c r="I509" s="62">
        <f t="shared" si="347"/>
        <v>424040</v>
      </c>
      <c r="J509" s="88">
        <f t="shared" si="348"/>
        <v>424040</v>
      </c>
      <c r="K509" s="62">
        <f t="shared" si="349"/>
        <v>424040</v>
      </c>
      <c r="L509" s="234">
        <f t="shared" si="349"/>
        <v>424040</v>
      </c>
      <c r="M509" s="63">
        <f t="shared" si="311"/>
        <v>0</v>
      </c>
      <c r="N509" s="63">
        <f t="shared" si="318"/>
        <v>100</v>
      </c>
      <c r="O509" s="63">
        <f t="shared" si="312"/>
        <v>0</v>
      </c>
      <c r="P509" s="63">
        <f t="shared" si="313"/>
        <v>100</v>
      </c>
      <c r="Q509" s="63">
        <f t="shared" si="314"/>
        <v>-3000</v>
      </c>
      <c r="R509" s="63">
        <f t="shared" si="350"/>
        <v>99.297489696515555</v>
      </c>
    </row>
    <row r="510" spans="1:18" x14ac:dyDescent="0.2">
      <c r="A510" s="185" t="s">
        <v>14</v>
      </c>
      <c r="B510" s="64" t="s">
        <v>96</v>
      </c>
      <c r="C510" s="64" t="s">
        <v>142</v>
      </c>
      <c r="D510" s="64" t="s">
        <v>21</v>
      </c>
      <c r="E510" s="64" t="s">
        <v>132</v>
      </c>
      <c r="F510" s="64">
        <v>500</v>
      </c>
      <c r="G510" s="64"/>
      <c r="H510" s="65">
        <f t="shared" si="347"/>
        <v>427040</v>
      </c>
      <c r="I510" s="65">
        <f t="shared" si="347"/>
        <v>424040</v>
      </c>
      <c r="J510" s="86">
        <f t="shared" si="348"/>
        <v>424040</v>
      </c>
      <c r="K510" s="65">
        <f t="shared" si="349"/>
        <v>424040</v>
      </c>
      <c r="L510" s="235">
        <f t="shared" si="349"/>
        <v>424040</v>
      </c>
      <c r="M510" s="3">
        <f t="shared" si="311"/>
        <v>0</v>
      </c>
      <c r="N510" s="3">
        <f t="shared" si="318"/>
        <v>100</v>
      </c>
      <c r="O510" s="3">
        <f t="shared" si="312"/>
        <v>0</v>
      </c>
      <c r="P510" s="3">
        <f t="shared" si="313"/>
        <v>100</v>
      </c>
      <c r="Q510" s="3">
        <f t="shared" si="314"/>
        <v>-3000</v>
      </c>
      <c r="R510" s="3">
        <f t="shared" si="350"/>
        <v>99.297489696515555</v>
      </c>
    </row>
    <row r="511" spans="1:18" x14ac:dyDescent="0.2">
      <c r="A511" s="185" t="s">
        <v>650</v>
      </c>
      <c r="B511" s="64" t="s">
        <v>96</v>
      </c>
      <c r="C511" s="64" t="s">
        <v>142</v>
      </c>
      <c r="D511" s="64" t="s">
        <v>21</v>
      </c>
      <c r="E511" s="64" t="s">
        <v>132</v>
      </c>
      <c r="F511" s="64" t="s">
        <v>42</v>
      </c>
      <c r="G511" s="64"/>
      <c r="H511" s="90">
        <v>427040</v>
      </c>
      <c r="I511" s="65">
        <v>424040</v>
      </c>
      <c r="J511" s="86">
        <v>424040</v>
      </c>
      <c r="K511" s="65">
        <v>424040</v>
      </c>
      <c r="L511" s="235">
        <v>424040</v>
      </c>
      <c r="M511" s="3">
        <f t="shared" si="311"/>
        <v>0</v>
      </c>
      <c r="N511" s="3">
        <f t="shared" si="318"/>
        <v>100</v>
      </c>
      <c r="O511" s="3">
        <f t="shared" si="312"/>
        <v>0</v>
      </c>
      <c r="P511" s="3">
        <f t="shared" si="313"/>
        <v>100</v>
      </c>
      <c r="Q511" s="3">
        <f t="shared" si="314"/>
        <v>-3000</v>
      </c>
      <c r="R511" s="3">
        <f t="shared" si="350"/>
        <v>99.297489696515555</v>
      </c>
    </row>
    <row r="512" spans="1:18" s="16" customFormat="1" x14ac:dyDescent="0.2">
      <c r="A512" s="177" t="s">
        <v>457</v>
      </c>
      <c r="B512" s="61" t="s">
        <v>96</v>
      </c>
      <c r="C512" s="61" t="s">
        <v>143</v>
      </c>
      <c r="D512" s="61" t="s">
        <v>17</v>
      </c>
      <c r="E512" s="61" t="s">
        <v>18</v>
      </c>
      <c r="F512" s="61" t="s">
        <v>19</v>
      </c>
      <c r="G512" s="61"/>
      <c r="H512" s="62">
        <f>H513+H518</f>
        <v>79416</v>
      </c>
      <c r="I512" s="62">
        <f>I513+I518</f>
        <v>794000</v>
      </c>
      <c r="J512" s="88">
        <f t="shared" ref="J512:L512" si="351">J513+J518</f>
        <v>794000</v>
      </c>
      <c r="K512" s="62">
        <f t="shared" si="351"/>
        <v>794000</v>
      </c>
      <c r="L512" s="234">
        <f t="shared" si="351"/>
        <v>736700</v>
      </c>
      <c r="M512" s="63">
        <f t="shared" si="311"/>
        <v>0</v>
      </c>
      <c r="N512" s="63">
        <f t="shared" si="318"/>
        <v>100</v>
      </c>
      <c r="O512" s="63">
        <f t="shared" si="312"/>
        <v>-57300</v>
      </c>
      <c r="P512" s="63">
        <f t="shared" si="313"/>
        <v>92.783375314861459</v>
      </c>
      <c r="Q512" s="63">
        <f t="shared" si="314"/>
        <v>657284</v>
      </c>
      <c r="R512" s="63">
        <f t="shared" si="350"/>
        <v>927.6468217991337</v>
      </c>
    </row>
    <row r="513" spans="1:18" s="19" customFormat="1" x14ac:dyDescent="0.2">
      <c r="A513" s="177" t="s">
        <v>458</v>
      </c>
      <c r="B513" s="61" t="s">
        <v>96</v>
      </c>
      <c r="C513" s="61" t="s">
        <v>143</v>
      </c>
      <c r="D513" s="61" t="s">
        <v>97</v>
      </c>
      <c r="E513" s="61" t="s">
        <v>18</v>
      </c>
      <c r="F513" s="61" t="s">
        <v>19</v>
      </c>
      <c r="G513" s="61"/>
      <c r="H513" s="62">
        <f t="shared" ref="H513:I516" si="352">H514</f>
        <v>59416</v>
      </c>
      <c r="I513" s="62">
        <f t="shared" si="352"/>
        <v>764000</v>
      </c>
      <c r="J513" s="88">
        <f t="shared" ref="J513:J516" si="353">J514</f>
        <v>764000</v>
      </c>
      <c r="K513" s="62">
        <f t="shared" ref="K513:L516" si="354">K514</f>
        <v>764000</v>
      </c>
      <c r="L513" s="234">
        <f t="shared" si="354"/>
        <v>736700</v>
      </c>
      <c r="M513" s="63">
        <f t="shared" si="311"/>
        <v>0</v>
      </c>
      <c r="N513" s="63">
        <f t="shared" si="318"/>
        <v>100</v>
      </c>
      <c r="O513" s="63">
        <f t="shared" si="312"/>
        <v>-27300</v>
      </c>
      <c r="P513" s="63">
        <f t="shared" si="313"/>
        <v>96.426701570680635</v>
      </c>
      <c r="Q513" s="63">
        <f t="shared" si="314"/>
        <v>677284</v>
      </c>
      <c r="R513" s="63">
        <f t="shared" si="350"/>
        <v>1239.9017099771106</v>
      </c>
    </row>
    <row r="514" spans="1:18" s="19" customFormat="1" ht="76.5" x14ac:dyDescent="0.2">
      <c r="A514" s="177" t="s">
        <v>459</v>
      </c>
      <c r="B514" s="61" t="s">
        <v>96</v>
      </c>
      <c r="C514" s="61" t="s">
        <v>143</v>
      </c>
      <c r="D514" s="61" t="s">
        <v>97</v>
      </c>
      <c r="E514" s="61" t="s">
        <v>232</v>
      </c>
      <c r="F514" s="61" t="s">
        <v>19</v>
      </c>
      <c r="G514" s="61"/>
      <c r="H514" s="62">
        <f t="shared" si="352"/>
        <v>59416</v>
      </c>
      <c r="I514" s="62">
        <f t="shared" si="352"/>
        <v>764000</v>
      </c>
      <c r="J514" s="88">
        <f t="shared" si="353"/>
        <v>764000</v>
      </c>
      <c r="K514" s="62">
        <f t="shared" si="354"/>
        <v>764000</v>
      </c>
      <c r="L514" s="234">
        <f t="shared" si="354"/>
        <v>736700</v>
      </c>
      <c r="M514" s="63">
        <f t="shared" si="311"/>
        <v>0</v>
      </c>
      <c r="N514" s="63">
        <f t="shared" si="318"/>
        <v>100</v>
      </c>
      <c r="O514" s="63">
        <f t="shared" si="312"/>
        <v>-27300</v>
      </c>
      <c r="P514" s="63">
        <f t="shared" si="313"/>
        <v>96.426701570680635</v>
      </c>
      <c r="Q514" s="63">
        <f t="shared" si="314"/>
        <v>677284</v>
      </c>
      <c r="R514" s="63">
        <f t="shared" si="350"/>
        <v>1239.9017099771106</v>
      </c>
    </row>
    <row r="515" spans="1:18" s="15" customFormat="1" ht="25.5" x14ac:dyDescent="0.2">
      <c r="A515" s="184" t="s">
        <v>47</v>
      </c>
      <c r="B515" s="64" t="s">
        <v>96</v>
      </c>
      <c r="C515" s="64" t="s">
        <v>143</v>
      </c>
      <c r="D515" s="64" t="s">
        <v>97</v>
      </c>
      <c r="E515" s="64" t="s">
        <v>232</v>
      </c>
      <c r="F515" s="64">
        <v>200</v>
      </c>
      <c r="G515" s="64"/>
      <c r="H515" s="65">
        <f t="shared" si="352"/>
        <v>59416</v>
      </c>
      <c r="I515" s="65">
        <f t="shared" si="352"/>
        <v>764000</v>
      </c>
      <c r="J515" s="86">
        <f t="shared" si="353"/>
        <v>764000</v>
      </c>
      <c r="K515" s="65">
        <f t="shared" si="354"/>
        <v>764000</v>
      </c>
      <c r="L515" s="235">
        <f t="shared" si="354"/>
        <v>736700</v>
      </c>
      <c r="M515" s="3">
        <f t="shared" si="311"/>
        <v>0</v>
      </c>
      <c r="N515" s="3">
        <f t="shared" si="318"/>
        <v>100</v>
      </c>
      <c r="O515" s="3">
        <f t="shared" si="312"/>
        <v>-27300</v>
      </c>
      <c r="P515" s="3">
        <f t="shared" si="313"/>
        <v>96.426701570680635</v>
      </c>
      <c r="Q515" s="3">
        <f t="shared" si="314"/>
        <v>677284</v>
      </c>
      <c r="R515" s="3">
        <f t="shared" si="350"/>
        <v>1239.9017099771106</v>
      </c>
    </row>
    <row r="516" spans="1:18" s="15" customFormat="1" ht="25.5" x14ac:dyDescent="0.2">
      <c r="A516" s="185" t="s">
        <v>11</v>
      </c>
      <c r="B516" s="64" t="s">
        <v>96</v>
      </c>
      <c r="C516" s="64" t="s">
        <v>143</v>
      </c>
      <c r="D516" s="64" t="s">
        <v>97</v>
      </c>
      <c r="E516" s="64" t="s">
        <v>232</v>
      </c>
      <c r="F516" s="64">
        <v>240</v>
      </c>
      <c r="G516" s="64"/>
      <c r="H516" s="65">
        <f t="shared" si="352"/>
        <v>59416</v>
      </c>
      <c r="I516" s="65">
        <v>764000</v>
      </c>
      <c r="J516" s="86">
        <f t="shared" si="353"/>
        <v>764000</v>
      </c>
      <c r="K516" s="65">
        <f t="shared" si="354"/>
        <v>764000</v>
      </c>
      <c r="L516" s="235">
        <f t="shared" si="354"/>
        <v>736700</v>
      </c>
      <c r="M516" s="3">
        <f t="shared" si="311"/>
        <v>0</v>
      </c>
      <c r="N516" s="3">
        <f t="shared" si="318"/>
        <v>100</v>
      </c>
      <c r="O516" s="3">
        <f t="shared" si="312"/>
        <v>-27300</v>
      </c>
      <c r="P516" s="3">
        <f t="shared" si="313"/>
        <v>96.426701570680635</v>
      </c>
      <c r="Q516" s="3">
        <f t="shared" si="314"/>
        <v>677284</v>
      </c>
      <c r="R516" s="3">
        <f t="shared" si="350"/>
        <v>1239.9017099771106</v>
      </c>
    </row>
    <row r="517" spans="1:18" s="15" customFormat="1" x14ac:dyDescent="0.2">
      <c r="A517" s="180" t="s">
        <v>331</v>
      </c>
      <c r="B517" s="66" t="s">
        <v>96</v>
      </c>
      <c r="C517" s="66" t="s">
        <v>143</v>
      </c>
      <c r="D517" s="66" t="s">
        <v>97</v>
      </c>
      <c r="E517" s="66" t="s">
        <v>232</v>
      </c>
      <c r="F517" s="66" t="s">
        <v>25</v>
      </c>
      <c r="G517" s="66"/>
      <c r="H517" s="85">
        <v>59416</v>
      </c>
      <c r="I517" s="68"/>
      <c r="J517" s="87">
        <v>764000</v>
      </c>
      <c r="K517" s="68">
        <v>764000</v>
      </c>
      <c r="L517" s="236">
        <v>736700</v>
      </c>
      <c r="M517" s="69">
        <f t="shared" si="311"/>
        <v>764000</v>
      </c>
      <c r="N517" s="69" t="s">
        <v>683</v>
      </c>
      <c r="O517" s="69">
        <f t="shared" si="312"/>
        <v>-27300</v>
      </c>
      <c r="P517" s="69">
        <f t="shared" si="313"/>
        <v>96.426701570680635</v>
      </c>
      <c r="Q517" s="69">
        <f t="shared" si="314"/>
        <v>677284</v>
      </c>
      <c r="R517" s="69">
        <f t="shared" si="350"/>
        <v>1239.9017099771106</v>
      </c>
    </row>
    <row r="518" spans="1:18" ht="25.5" x14ac:dyDescent="0.2">
      <c r="A518" s="185" t="s">
        <v>460</v>
      </c>
      <c r="B518" s="64" t="s">
        <v>96</v>
      </c>
      <c r="C518" s="64" t="s">
        <v>143</v>
      </c>
      <c r="D518" s="64" t="s">
        <v>21</v>
      </c>
      <c r="E518" s="64" t="s">
        <v>18</v>
      </c>
      <c r="F518" s="64" t="s">
        <v>19</v>
      </c>
      <c r="G518" s="64"/>
      <c r="H518" s="65">
        <f>H519</f>
        <v>20000</v>
      </c>
      <c r="I518" s="65">
        <f>I519</f>
        <v>30000</v>
      </c>
      <c r="J518" s="86">
        <f t="shared" ref="J518:J520" si="355">J519</f>
        <v>30000</v>
      </c>
      <c r="K518" s="65">
        <f t="shared" ref="K518:L520" si="356">K519</f>
        <v>30000</v>
      </c>
      <c r="L518" s="235">
        <f t="shared" si="356"/>
        <v>0</v>
      </c>
      <c r="M518" s="3">
        <f t="shared" si="311"/>
        <v>0</v>
      </c>
      <c r="N518" s="3">
        <f t="shared" si="318"/>
        <v>100</v>
      </c>
      <c r="O518" s="3">
        <f t="shared" si="312"/>
        <v>-30000</v>
      </c>
      <c r="P518" s="3">
        <f t="shared" si="313"/>
        <v>0</v>
      </c>
      <c r="Q518" s="3">
        <f t="shared" si="314"/>
        <v>-20000</v>
      </c>
      <c r="R518" s="3">
        <f t="shared" si="350"/>
        <v>0</v>
      </c>
    </row>
    <row r="519" spans="1:18" s="15" customFormat="1" ht="89.25" x14ac:dyDescent="0.2">
      <c r="A519" s="185" t="s">
        <v>461</v>
      </c>
      <c r="B519" s="64" t="s">
        <v>96</v>
      </c>
      <c r="C519" s="64" t="s">
        <v>143</v>
      </c>
      <c r="D519" s="64" t="s">
        <v>21</v>
      </c>
      <c r="E519" s="64" t="s">
        <v>233</v>
      </c>
      <c r="F519" s="64" t="s">
        <v>19</v>
      </c>
      <c r="G519" s="64"/>
      <c r="H519" s="65">
        <f>H520</f>
        <v>20000</v>
      </c>
      <c r="I519" s="65">
        <f t="shared" ref="I519" si="357">I520</f>
        <v>30000</v>
      </c>
      <c r="J519" s="65">
        <f t="shared" si="355"/>
        <v>30000</v>
      </c>
      <c r="K519" s="65">
        <f t="shared" si="356"/>
        <v>30000</v>
      </c>
      <c r="L519" s="235">
        <f t="shared" si="356"/>
        <v>0</v>
      </c>
      <c r="M519" s="3">
        <f t="shared" si="311"/>
        <v>0</v>
      </c>
      <c r="N519" s="3">
        <f t="shared" si="318"/>
        <v>100</v>
      </c>
      <c r="O519" s="3">
        <f t="shared" si="312"/>
        <v>-30000</v>
      </c>
      <c r="P519" s="3">
        <f t="shared" si="313"/>
        <v>0</v>
      </c>
      <c r="Q519" s="3">
        <f t="shared" si="314"/>
        <v>-20000</v>
      </c>
      <c r="R519" s="3">
        <f t="shared" si="350"/>
        <v>0</v>
      </c>
    </row>
    <row r="520" spans="1:18" s="15" customFormat="1" ht="25.5" x14ac:dyDescent="0.2">
      <c r="A520" s="185" t="s">
        <v>11</v>
      </c>
      <c r="B520" s="64" t="s">
        <v>96</v>
      </c>
      <c r="C520" s="64" t="s">
        <v>143</v>
      </c>
      <c r="D520" s="64" t="s">
        <v>21</v>
      </c>
      <c r="E520" s="64" t="s">
        <v>233</v>
      </c>
      <c r="F520" s="64">
        <v>240</v>
      </c>
      <c r="G520" s="64"/>
      <c r="H520" s="65">
        <f>H521</f>
        <v>20000</v>
      </c>
      <c r="I520" s="65">
        <v>30000</v>
      </c>
      <c r="J520" s="65">
        <f t="shared" si="355"/>
        <v>30000</v>
      </c>
      <c r="K520" s="65">
        <f t="shared" si="356"/>
        <v>30000</v>
      </c>
      <c r="L520" s="235">
        <f t="shared" si="356"/>
        <v>0</v>
      </c>
      <c r="M520" s="3">
        <f t="shared" si="311"/>
        <v>0</v>
      </c>
      <c r="N520" s="3">
        <f t="shared" si="318"/>
        <v>100</v>
      </c>
      <c r="O520" s="3">
        <f t="shared" si="312"/>
        <v>-30000</v>
      </c>
      <c r="P520" s="3">
        <f t="shared" si="313"/>
        <v>0</v>
      </c>
      <c r="Q520" s="3">
        <f t="shared" si="314"/>
        <v>-20000</v>
      </c>
      <c r="R520" s="3">
        <f t="shared" si="350"/>
        <v>0</v>
      </c>
    </row>
    <row r="521" spans="1:18" s="15" customFormat="1" x14ac:dyDescent="0.2">
      <c r="A521" s="180" t="s">
        <v>331</v>
      </c>
      <c r="B521" s="70" t="s">
        <v>96</v>
      </c>
      <c r="C521" s="70" t="s">
        <v>143</v>
      </c>
      <c r="D521" s="70" t="s">
        <v>21</v>
      </c>
      <c r="E521" s="70" t="s">
        <v>233</v>
      </c>
      <c r="F521" s="70" t="s">
        <v>25</v>
      </c>
      <c r="G521" s="66"/>
      <c r="H521" s="85">
        <v>20000</v>
      </c>
      <c r="I521" s="68"/>
      <c r="J521" s="87">
        <v>30000</v>
      </c>
      <c r="K521" s="68">
        <v>30000</v>
      </c>
      <c r="L521" s="236">
        <v>0</v>
      </c>
      <c r="M521" s="69">
        <f t="shared" si="311"/>
        <v>30000</v>
      </c>
      <c r="N521" s="69" t="s">
        <v>683</v>
      </c>
      <c r="O521" s="69">
        <f t="shared" si="312"/>
        <v>-30000</v>
      </c>
      <c r="P521" s="69">
        <f t="shared" si="313"/>
        <v>0</v>
      </c>
      <c r="Q521" s="69">
        <f t="shared" si="314"/>
        <v>-20000</v>
      </c>
      <c r="R521" s="69">
        <f t="shared" si="350"/>
        <v>0</v>
      </c>
    </row>
    <row r="522" spans="1:18" s="15" customFormat="1" ht="13.5" x14ac:dyDescent="0.25">
      <c r="A522" s="209" t="s">
        <v>85</v>
      </c>
      <c r="B522" s="40">
        <v>901</v>
      </c>
      <c r="C522" s="41" t="s">
        <v>144</v>
      </c>
      <c r="D522" s="41" t="s">
        <v>17</v>
      </c>
      <c r="E522" s="41" t="s">
        <v>18</v>
      </c>
      <c r="F522" s="41" t="s">
        <v>19</v>
      </c>
      <c r="G522" s="99"/>
      <c r="H522" s="42">
        <f>H523</f>
        <v>187080.7</v>
      </c>
      <c r="I522" s="42">
        <f t="shared" ref="I522:L522" si="358">I523</f>
        <v>0</v>
      </c>
      <c r="J522" s="42">
        <f t="shared" si="358"/>
        <v>0</v>
      </c>
      <c r="K522" s="42">
        <f t="shared" si="358"/>
        <v>0</v>
      </c>
      <c r="L522" s="239">
        <f t="shared" si="358"/>
        <v>0</v>
      </c>
      <c r="M522" s="3">
        <f t="shared" si="311"/>
        <v>0</v>
      </c>
      <c r="N522" s="3" t="s">
        <v>683</v>
      </c>
      <c r="O522" s="3">
        <f t="shared" si="312"/>
        <v>0</v>
      </c>
      <c r="P522" s="3" t="s">
        <v>683</v>
      </c>
      <c r="Q522" s="3">
        <f t="shared" si="314"/>
        <v>-187080.7</v>
      </c>
      <c r="R522" s="3">
        <f t="shared" si="350"/>
        <v>0</v>
      </c>
    </row>
    <row r="523" spans="1:18" s="15" customFormat="1" ht="13.5" x14ac:dyDescent="0.25">
      <c r="A523" s="209" t="s">
        <v>86</v>
      </c>
      <c r="B523" s="40">
        <v>901</v>
      </c>
      <c r="C523" s="41" t="s">
        <v>144</v>
      </c>
      <c r="D523" s="41" t="s">
        <v>97</v>
      </c>
      <c r="E523" s="41" t="s">
        <v>18</v>
      </c>
      <c r="F523" s="41" t="s">
        <v>19</v>
      </c>
      <c r="G523" s="99"/>
      <c r="H523" s="42">
        <f t="shared" ref="H523:L526" si="359">H524</f>
        <v>187080.7</v>
      </c>
      <c r="I523" s="42">
        <f t="shared" si="359"/>
        <v>0</v>
      </c>
      <c r="J523" s="42">
        <f t="shared" si="359"/>
        <v>0</v>
      </c>
      <c r="K523" s="42">
        <f t="shared" si="359"/>
        <v>0</v>
      </c>
      <c r="L523" s="239">
        <f t="shared" si="359"/>
        <v>0</v>
      </c>
      <c r="M523" s="3">
        <f t="shared" si="311"/>
        <v>0</v>
      </c>
      <c r="N523" s="3" t="s">
        <v>683</v>
      </c>
      <c r="O523" s="3">
        <f t="shared" si="312"/>
        <v>0</v>
      </c>
      <c r="P523" s="3" t="s">
        <v>683</v>
      </c>
      <c r="Q523" s="3">
        <f t="shared" si="314"/>
        <v>-187080.7</v>
      </c>
      <c r="R523" s="3">
        <f t="shared" si="350"/>
        <v>0</v>
      </c>
    </row>
    <row r="524" spans="1:18" s="15" customFormat="1" ht="25.5" x14ac:dyDescent="0.25">
      <c r="A524" s="209" t="s">
        <v>87</v>
      </c>
      <c r="B524" s="40">
        <v>901</v>
      </c>
      <c r="C524" s="41" t="s">
        <v>144</v>
      </c>
      <c r="D524" s="41" t="s">
        <v>97</v>
      </c>
      <c r="E524" s="41" t="s">
        <v>133</v>
      </c>
      <c r="F524" s="41" t="s">
        <v>19</v>
      </c>
      <c r="G524" s="99"/>
      <c r="H524" s="42">
        <f t="shared" si="359"/>
        <v>187080.7</v>
      </c>
      <c r="I524" s="42">
        <f t="shared" si="359"/>
        <v>0</v>
      </c>
      <c r="J524" s="42">
        <f t="shared" si="359"/>
        <v>0</v>
      </c>
      <c r="K524" s="42">
        <f t="shared" si="359"/>
        <v>0</v>
      </c>
      <c r="L524" s="239">
        <f t="shared" si="359"/>
        <v>0</v>
      </c>
      <c r="M524" s="3">
        <f t="shared" si="311"/>
        <v>0</v>
      </c>
      <c r="N524" s="3" t="s">
        <v>683</v>
      </c>
      <c r="O524" s="3">
        <f t="shared" si="312"/>
        <v>0</v>
      </c>
      <c r="P524" s="3" t="s">
        <v>683</v>
      </c>
      <c r="Q524" s="3">
        <f t="shared" si="314"/>
        <v>-187080.7</v>
      </c>
      <c r="R524" s="3">
        <f t="shared" si="350"/>
        <v>0</v>
      </c>
    </row>
    <row r="525" spans="1:18" s="15" customFormat="1" ht="51" x14ac:dyDescent="0.25">
      <c r="A525" s="209" t="s">
        <v>88</v>
      </c>
      <c r="B525" s="40">
        <v>901</v>
      </c>
      <c r="C525" s="41" t="s">
        <v>144</v>
      </c>
      <c r="D525" s="41" t="s">
        <v>97</v>
      </c>
      <c r="E525" s="41" t="s">
        <v>134</v>
      </c>
      <c r="F525" s="41" t="s">
        <v>19</v>
      </c>
      <c r="G525" s="99"/>
      <c r="H525" s="42">
        <f t="shared" si="359"/>
        <v>187080.7</v>
      </c>
      <c r="I525" s="42">
        <f t="shared" si="359"/>
        <v>0</v>
      </c>
      <c r="J525" s="42">
        <f t="shared" si="359"/>
        <v>0</v>
      </c>
      <c r="K525" s="42">
        <f t="shared" si="359"/>
        <v>0</v>
      </c>
      <c r="L525" s="239">
        <f t="shared" si="359"/>
        <v>0</v>
      </c>
      <c r="M525" s="3">
        <f t="shared" si="311"/>
        <v>0</v>
      </c>
      <c r="N525" s="3" t="s">
        <v>683</v>
      </c>
      <c r="O525" s="3">
        <f t="shared" si="312"/>
        <v>0</v>
      </c>
      <c r="P525" s="3" t="s">
        <v>683</v>
      </c>
      <c r="Q525" s="3">
        <f t="shared" si="314"/>
        <v>-187080.7</v>
      </c>
      <c r="R525" s="3">
        <f t="shared" si="350"/>
        <v>0</v>
      </c>
    </row>
    <row r="526" spans="1:18" s="15" customFormat="1" ht="63.75" x14ac:dyDescent="0.25">
      <c r="A526" s="209" t="s">
        <v>89</v>
      </c>
      <c r="B526" s="40">
        <v>901</v>
      </c>
      <c r="C526" s="41" t="s">
        <v>144</v>
      </c>
      <c r="D526" s="41" t="s">
        <v>97</v>
      </c>
      <c r="E526" s="41" t="s">
        <v>135</v>
      </c>
      <c r="F526" s="41" t="s">
        <v>19</v>
      </c>
      <c r="G526" s="99"/>
      <c r="H526" s="42">
        <f>H527</f>
        <v>187080.7</v>
      </c>
      <c r="I526" s="42">
        <f t="shared" si="359"/>
        <v>0</v>
      </c>
      <c r="J526" s="42">
        <f t="shared" si="359"/>
        <v>0</v>
      </c>
      <c r="K526" s="42">
        <f t="shared" si="359"/>
        <v>0</v>
      </c>
      <c r="L526" s="239">
        <f t="shared" si="359"/>
        <v>0</v>
      </c>
      <c r="M526" s="3">
        <f t="shared" si="311"/>
        <v>0</v>
      </c>
      <c r="N526" s="3" t="s">
        <v>683</v>
      </c>
      <c r="O526" s="3">
        <f t="shared" si="312"/>
        <v>0</v>
      </c>
      <c r="P526" s="3" t="s">
        <v>683</v>
      </c>
      <c r="Q526" s="3">
        <f t="shared" si="314"/>
        <v>-187080.7</v>
      </c>
      <c r="R526" s="3">
        <f t="shared" si="350"/>
        <v>0</v>
      </c>
    </row>
    <row r="527" spans="1:18" s="15" customFormat="1" ht="76.5" x14ac:dyDescent="0.25">
      <c r="A527" s="209" t="s">
        <v>90</v>
      </c>
      <c r="B527" s="40">
        <v>901</v>
      </c>
      <c r="C527" s="41" t="s">
        <v>144</v>
      </c>
      <c r="D527" s="41" t="s">
        <v>97</v>
      </c>
      <c r="E527" s="41" t="s">
        <v>136</v>
      </c>
      <c r="F527" s="41" t="s">
        <v>19</v>
      </c>
      <c r="G527" s="99"/>
      <c r="H527" s="42">
        <f t="shared" ref="H527:L529" si="360">H528</f>
        <v>187080.7</v>
      </c>
      <c r="I527" s="42">
        <f t="shared" si="360"/>
        <v>0</v>
      </c>
      <c r="J527" s="42">
        <f t="shared" si="360"/>
        <v>0</v>
      </c>
      <c r="K527" s="42">
        <f t="shared" si="360"/>
        <v>0</v>
      </c>
      <c r="L527" s="239">
        <f t="shared" si="360"/>
        <v>0</v>
      </c>
      <c r="M527" s="3">
        <f t="shared" ref="M527:M566" si="361">J527-I527</f>
        <v>0</v>
      </c>
      <c r="N527" s="3" t="s">
        <v>683</v>
      </c>
      <c r="O527" s="3">
        <f t="shared" ref="O527:O565" si="362">L527-K527</f>
        <v>0</v>
      </c>
      <c r="P527" s="3" t="s">
        <v>683</v>
      </c>
      <c r="Q527" s="3">
        <f t="shared" ref="Q527:Q565" si="363">L527-H527</f>
        <v>-187080.7</v>
      </c>
      <c r="R527" s="3">
        <f t="shared" ref="R527:R566" si="364">L527/H527*100</f>
        <v>0</v>
      </c>
    </row>
    <row r="528" spans="1:18" s="15" customFormat="1" ht="25.5" x14ac:dyDescent="0.25">
      <c r="A528" s="210" t="s">
        <v>62</v>
      </c>
      <c r="B528" s="60">
        <v>901</v>
      </c>
      <c r="C528" s="4" t="s">
        <v>144</v>
      </c>
      <c r="D528" s="4" t="s">
        <v>97</v>
      </c>
      <c r="E528" s="4" t="s">
        <v>136</v>
      </c>
      <c r="F528" s="4" t="s">
        <v>113</v>
      </c>
      <c r="G528" s="99"/>
      <c r="H528" s="59">
        <f t="shared" si="360"/>
        <v>187080.7</v>
      </c>
      <c r="I528" s="59">
        <f t="shared" si="360"/>
        <v>0</v>
      </c>
      <c r="J528" s="59">
        <f t="shared" si="360"/>
        <v>0</v>
      </c>
      <c r="K528" s="59">
        <f t="shared" si="360"/>
        <v>0</v>
      </c>
      <c r="L528" s="240">
        <f t="shared" si="360"/>
        <v>0</v>
      </c>
      <c r="M528" s="3">
        <f t="shared" si="361"/>
        <v>0</v>
      </c>
      <c r="N528" s="3" t="s">
        <v>683</v>
      </c>
      <c r="O528" s="3">
        <f t="shared" si="362"/>
        <v>0</v>
      </c>
      <c r="P528" s="3" t="s">
        <v>683</v>
      </c>
      <c r="Q528" s="3">
        <f t="shared" si="363"/>
        <v>-187080.7</v>
      </c>
      <c r="R528" s="3">
        <f t="shared" si="364"/>
        <v>0</v>
      </c>
    </row>
    <row r="529" spans="1:18" s="15" customFormat="1" ht="13.5" x14ac:dyDescent="0.25">
      <c r="A529" s="139" t="s">
        <v>63</v>
      </c>
      <c r="B529" s="60">
        <v>901</v>
      </c>
      <c r="C529" s="4" t="s">
        <v>144</v>
      </c>
      <c r="D529" s="4" t="s">
        <v>97</v>
      </c>
      <c r="E529" s="4" t="s">
        <v>136</v>
      </c>
      <c r="F529" s="4" t="s">
        <v>114</v>
      </c>
      <c r="G529" s="99"/>
      <c r="H529" s="59">
        <f t="shared" si="360"/>
        <v>187080.7</v>
      </c>
      <c r="I529" s="59">
        <f t="shared" si="360"/>
        <v>0</v>
      </c>
      <c r="J529" s="59">
        <f t="shared" si="360"/>
        <v>0</v>
      </c>
      <c r="K529" s="59">
        <f t="shared" si="360"/>
        <v>0</v>
      </c>
      <c r="L529" s="240">
        <f t="shared" si="360"/>
        <v>0</v>
      </c>
      <c r="M529" s="3">
        <f t="shared" si="361"/>
        <v>0</v>
      </c>
      <c r="N529" s="3" t="s">
        <v>683</v>
      </c>
      <c r="O529" s="3">
        <f t="shared" si="362"/>
        <v>0</v>
      </c>
      <c r="P529" s="3" t="s">
        <v>683</v>
      </c>
      <c r="Q529" s="3">
        <f t="shared" si="363"/>
        <v>-187080.7</v>
      </c>
      <c r="R529" s="3">
        <f t="shared" si="364"/>
        <v>0</v>
      </c>
    </row>
    <row r="530" spans="1:18" s="15" customFormat="1" ht="51" x14ac:dyDescent="0.2">
      <c r="A530" s="211" t="s">
        <v>150</v>
      </c>
      <c r="B530" s="7">
        <v>901</v>
      </c>
      <c r="C530" s="8" t="s">
        <v>144</v>
      </c>
      <c r="D530" s="8" t="s">
        <v>97</v>
      </c>
      <c r="E530" s="8" t="s">
        <v>136</v>
      </c>
      <c r="F530" s="47" t="s">
        <v>151</v>
      </c>
      <c r="G530" s="99"/>
      <c r="H530" s="43">
        <v>187080.7</v>
      </c>
      <c r="I530" s="65"/>
      <c r="J530" s="86"/>
      <c r="K530" s="65"/>
      <c r="L530" s="235"/>
      <c r="M530" s="3">
        <f t="shared" si="361"/>
        <v>0</v>
      </c>
      <c r="N530" s="3" t="s">
        <v>683</v>
      </c>
      <c r="O530" s="3">
        <f t="shared" si="362"/>
        <v>0</v>
      </c>
      <c r="P530" s="3" t="s">
        <v>683</v>
      </c>
      <c r="Q530" s="3">
        <f t="shared" si="363"/>
        <v>-187080.7</v>
      </c>
      <c r="R530" s="3">
        <f t="shared" si="364"/>
        <v>0</v>
      </c>
    </row>
    <row r="531" spans="1:18" x14ac:dyDescent="0.2">
      <c r="A531" s="185" t="s">
        <v>462</v>
      </c>
      <c r="B531" s="107" t="s">
        <v>96</v>
      </c>
      <c r="C531" s="107" t="s">
        <v>172</v>
      </c>
      <c r="D531" s="107" t="s">
        <v>17</v>
      </c>
      <c r="E531" s="107" t="s">
        <v>18</v>
      </c>
      <c r="F531" s="107" t="s">
        <v>19</v>
      </c>
      <c r="G531" s="64"/>
      <c r="H531" s="65">
        <f>H532+H541</f>
        <v>10620888.43</v>
      </c>
      <c r="I531" s="65">
        <f>I532+I541</f>
        <v>11719323.67</v>
      </c>
      <c r="J531" s="86">
        <f t="shared" ref="J531:L531" si="365">J532+J541</f>
        <v>11715774.41</v>
      </c>
      <c r="K531" s="65">
        <f t="shared" si="365"/>
        <v>11715774.41</v>
      </c>
      <c r="L531" s="235">
        <f t="shared" si="365"/>
        <v>11623824.039999999</v>
      </c>
      <c r="M531" s="3">
        <f t="shared" si="361"/>
        <v>-3549.2599999997765</v>
      </c>
      <c r="N531" s="3">
        <f t="shared" ref="N531:N566" si="366">J531/I531*100</f>
        <v>99.969714463906428</v>
      </c>
      <c r="O531" s="3">
        <f t="shared" si="362"/>
        <v>-91950.370000001043</v>
      </c>
      <c r="P531" s="3">
        <f t="shared" ref="P531:P566" si="367">L531/K531*100</f>
        <v>99.215157557817804</v>
      </c>
      <c r="Q531" s="3">
        <f t="shared" si="363"/>
        <v>1002935.6099999994</v>
      </c>
      <c r="R531" s="3">
        <f t="shared" si="364"/>
        <v>109.44304816503943</v>
      </c>
    </row>
    <row r="532" spans="1:18" s="15" customFormat="1" x14ac:dyDescent="0.2">
      <c r="A532" s="185" t="s">
        <v>463</v>
      </c>
      <c r="B532" s="64" t="s">
        <v>96</v>
      </c>
      <c r="C532" s="64" t="s">
        <v>172</v>
      </c>
      <c r="D532" s="64" t="s">
        <v>16</v>
      </c>
      <c r="E532" s="64" t="s">
        <v>18</v>
      </c>
      <c r="F532" s="64" t="s">
        <v>19</v>
      </c>
      <c r="G532" s="64"/>
      <c r="H532" s="65">
        <f>H533+H537</f>
        <v>10520556.68</v>
      </c>
      <c r="I532" s="65">
        <f>I533+I537</f>
        <v>11569323.67</v>
      </c>
      <c r="J532" s="86">
        <f t="shared" ref="J532:L532" si="368">J533+J537</f>
        <v>11565774.41</v>
      </c>
      <c r="K532" s="65">
        <f t="shared" si="368"/>
        <v>11565774.41</v>
      </c>
      <c r="L532" s="235">
        <f t="shared" si="368"/>
        <v>11524824.039999999</v>
      </c>
      <c r="M532" s="3">
        <f t="shared" si="361"/>
        <v>-3549.2599999997765</v>
      </c>
      <c r="N532" s="3">
        <f t="shared" si="366"/>
        <v>99.969321802196589</v>
      </c>
      <c r="O532" s="3">
        <f t="shared" si="362"/>
        <v>-40950.370000001043</v>
      </c>
      <c r="P532" s="3">
        <f t="shared" si="367"/>
        <v>99.645934906316398</v>
      </c>
      <c r="Q532" s="3">
        <f t="shared" si="363"/>
        <v>1004267.3599999994</v>
      </c>
      <c r="R532" s="3">
        <f t="shared" si="364"/>
        <v>109.54576255369786</v>
      </c>
    </row>
    <row r="533" spans="1:18" x14ac:dyDescent="0.2">
      <c r="A533" s="185" t="s">
        <v>464</v>
      </c>
      <c r="B533" s="64" t="s">
        <v>96</v>
      </c>
      <c r="C533" s="64" t="s">
        <v>172</v>
      </c>
      <c r="D533" s="64" t="s">
        <v>16</v>
      </c>
      <c r="E533" s="64" t="s">
        <v>137</v>
      </c>
      <c r="F533" s="64" t="s">
        <v>19</v>
      </c>
      <c r="G533" s="64"/>
      <c r="H533" s="65">
        <f t="shared" ref="H533:I535" si="369">H534</f>
        <v>6310456.4000000004</v>
      </c>
      <c r="I533" s="65">
        <f t="shared" si="369"/>
        <v>6961369</v>
      </c>
      <c r="J533" s="86">
        <f t="shared" ref="J533:J535" si="370">J534</f>
        <v>6961369</v>
      </c>
      <c r="K533" s="65">
        <f t="shared" ref="K533:L535" si="371">K534</f>
        <v>6961369</v>
      </c>
      <c r="L533" s="235">
        <f t="shared" si="371"/>
        <v>6920418.6299999999</v>
      </c>
      <c r="M533" s="3">
        <f t="shared" si="361"/>
        <v>0</v>
      </c>
      <c r="N533" s="3">
        <f t="shared" si="366"/>
        <v>100</v>
      </c>
      <c r="O533" s="3">
        <f t="shared" si="362"/>
        <v>-40950.370000000112</v>
      </c>
      <c r="P533" s="3">
        <f t="shared" si="367"/>
        <v>99.411748321343111</v>
      </c>
      <c r="Q533" s="3">
        <f t="shared" si="363"/>
        <v>609962.22999999952</v>
      </c>
      <c r="R533" s="3">
        <f t="shared" si="364"/>
        <v>109.66589722416906</v>
      </c>
    </row>
    <row r="534" spans="1:18" x14ac:dyDescent="0.2">
      <c r="A534" s="183" t="s">
        <v>92</v>
      </c>
      <c r="B534" s="64" t="s">
        <v>96</v>
      </c>
      <c r="C534" s="64" t="s">
        <v>172</v>
      </c>
      <c r="D534" s="64" t="s">
        <v>16</v>
      </c>
      <c r="E534" s="64" t="s">
        <v>137</v>
      </c>
      <c r="F534" s="64">
        <v>300</v>
      </c>
      <c r="G534" s="64"/>
      <c r="H534" s="65">
        <f t="shared" si="369"/>
        <v>6310456.4000000004</v>
      </c>
      <c r="I534" s="65">
        <f t="shared" si="369"/>
        <v>6961369</v>
      </c>
      <c r="J534" s="86">
        <f t="shared" si="370"/>
        <v>6961369</v>
      </c>
      <c r="K534" s="65">
        <f t="shared" si="371"/>
        <v>6961369</v>
      </c>
      <c r="L534" s="235">
        <f t="shared" si="371"/>
        <v>6920418.6299999999</v>
      </c>
      <c r="M534" s="3">
        <f t="shared" si="361"/>
        <v>0</v>
      </c>
      <c r="N534" s="3">
        <f t="shared" si="366"/>
        <v>100</v>
      </c>
      <c r="O534" s="3">
        <f t="shared" si="362"/>
        <v>-40950.370000000112</v>
      </c>
      <c r="P534" s="3">
        <f t="shared" si="367"/>
        <v>99.411748321343111</v>
      </c>
      <c r="Q534" s="3">
        <f t="shared" si="363"/>
        <v>609962.22999999952</v>
      </c>
      <c r="R534" s="3">
        <f t="shared" si="364"/>
        <v>109.66589722416906</v>
      </c>
    </row>
    <row r="535" spans="1:18" x14ac:dyDescent="0.2">
      <c r="A535" s="178" t="s">
        <v>93</v>
      </c>
      <c r="B535" s="64" t="s">
        <v>96</v>
      </c>
      <c r="C535" s="64" t="s">
        <v>172</v>
      </c>
      <c r="D535" s="64" t="s">
        <v>16</v>
      </c>
      <c r="E535" s="64" t="s">
        <v>137</v>
      </c>
      <c r="F535" s="64">
        <v>310</v>
      </c>
      <c r="G535" s="64"/>
      <c r="H535" s="65">
        <f t="shared" si="369"/>
        <v>6310456.4000000004</v>
      </c>
      <c r="I535" s="65">
        <v>6961369</v>
      </c>
      <c r="J535" s="86">
        <f t="shared" si="370"/>
        <v>6961369</v>
      </c>
      <c r="K535" s="65">
        <f t="shared" si="371"/>
        <v>6961369</v>
      </c>
      <c r="L535" s="235">
        <f t="shared" si="371"/>
        <v>6920418.6299999999</v>
      </c>
      <c r="M535" s="3">
        <f t="shared" si="361"/>
        <v>0</v>
      </c>
      <c r="N535" s="3">
        <f t="shared" si="366"/>
        <v>100</v>
      </c>
      <c r="O535" s="3">
        <f t="shared" si="362"/>
        <v>-40950.370000000112</v>
      </c>
      <c r="P535" s="3">
        <f t="shared" si="367"/>
        <v>99.411748321343111</v>
      </c>
      <c r="Q535" s="3">
        <f t="shared" si="363"/>
        <v>609962.22999999952</v>
      </c>
      <c r="R535" s="3">
        <f t="shared" si="364"/>
        <v>109.66589722416906</v>
      </c>
    </row>
    <row r="536" spans="1:18" x14ac:dyDescent="0.2">
      <c r="A536" s="185" t="s">
        <v>644</v>
      </c>
      <c r="B536" s="64" t="s">
        <v>96</v>
      </c>
      <c r="C536" s="64" t="s">
        <v>172</v>
      </c>
      <c r="D536" s="64" t="s">
        <v>16</v>
      </c>
      <c r="E536" s="64" t="s">
        <v>137</v>
      </c>
      <c r="F536" s="64" t="s">
        <v>167</v>
      </c>
      <c r="G536" s="64"/>
      <c r="H536" s="90">
        <v>6310456.4000000004</v>
      </c>
      <c r="I536" s="65"/>
      <c r="J536" s="86">
        <v>6961369</v>
      </c>
      <c r="K536" s="65">
        <v>6961369</v>
      </c>
      <c r="L536" s="235">
        <v>6920418.6299999999</v>
      </c>
      <c r="M536" s="3">
        <f t="shared" si="361"/>
        <v>6961369</v>
      </c>
      <c r="N536" s="3" t="s">
        <v>683</v>
      </c>
      <c r="O536" s="3">
        <f t="shared" si="362"/>
        <v>-40950.370000000112</v>
      </c>
      <c r="P536" s="3">
        <f t="shared" si="367"/>
        <v>99.411748321343111</v>
      </c>
      <c r="Q536" s="3">
        <f t="shared" si="363"/>
        <v>609962.22999999952</v>
      </c>
      <c r="R536" s="3">
        <f t="shared" si="364"/>
        <v>109.66589722416906</v>
      </c>
    </row>
    <row r="537" spans="1:18" s="15" customFormat="1" ht="51" x14ac:dyDescent="0.2">
      <c r="A537" s="185" t="s">
        <v>465</v>
      </c>
      <c r="B537" s="64" t="s">
        <v>96</v>
      </c>
      <c r="C537" s="64" t="s">
        <v>172</v>
      </c>
      <c r="D537" s="64" t="s">
        <v>16</v>
      </c>
      <c r="E537" s="64" t="s">
        <v>138</v>
      </c>
      <c r="F537" s="64" t="s">
        <v>19</v>
      </c>
      <c r="G537" s="64"/>
      <c r="H537" s="65">
        <f t="shared" ref="H537:I539" si="372">H538</f>
        <v>4210100.28</v>
      </c>
      <c r="I537" s="65">
        <f t="shared" si="372"/>
        <v>4607954.67</v>
      </c>
      <c r="J537" s="86">
        <f t="shared" ref="J537:J539" si="373">J538</f>
        <v>4604405.41</v>
      </c>
      <c r="K537" s="65">
        <f t="shared" ref="K537:L539" si="374">K538</f>
        <v>4604405.41</v>
      </c>
      <c r="L537" s="235">
        <f t="shared" si="374"/>
        <v>4604405.41</v>
      </c>
      <c r="M537" s="3">
        <f t="shared" si="361"/>
        <v>-3549.2599999997765</v>
      </c>
      <c r="N537" s="3">
        <f t="shared" si="366"/>
        <v>99.922975370762487</v>
      </c>
      <c r="O537" s="3">
        <f t="shared" si="362"/>
        <v>0</v>
      </c>
      <c r="P537" s="3">
        <f t="shared" si="367"/>
        <v>100</v>
      </c>
      <c r="Q537" s="3">
        <f t="shared" si="363"/>
        <v>394305.12999999989</v>
      </c>
      <c r="R537" s="3">
        <f t="shared" si="364"/>
        <v>109.36569449124856</v>
      </c>
    </row>
    <row r="538" spans="1:18" s="15" customFormat="1" x14ac:dyDescent="0.2">
      <c r="A538" s="183" t="s">
        <v>92</v>
      </c>
      <c r="B538" s="64" t="s">
        <v>96</v>
      </c>
      <c r="C538" s="64" t="s">
        <v>172</v>
      </c>
      <c r="D538" s="64" t="s">
        <v>16</v>
      </c>
      <c r="E538" s="64" t="s">
        <v>138</v>
      </c>
      <c r="F538" s="64">
        <v>300</v>
      </c>
      <c r="G538" s="64"/>
      <c r="H538" s="65">
        <f t="shared" si="372"/>
        <v>4210100.28</v>
      </c>
      <c r="I538" s="65">
        <f t="shared" si="372"/>
        <v>4607954.67</v>
      </c>
      <c r="J538" s="86">
        <f t="shared" si="373"/>
        <v>4604405.41</v>
      </c>
      <c r="K538" s="65">
        <f t="shared" si="374"/>
        <v>4604405.41</v>
      </c>
      <c r="L538" s="235">
        <f t="shared" si="374"/>
        <v>4604405.41</v>
      </c>
      <c r="M538" s="3">
        <f t="shared" si="361"/>
        <v>-3549.2599999997765</v>
      </c>
      <c r="N538" s="3">
        <f t="shared" si="366"/>
        <v>99.922975370762487</v>
      </c>
      <c r="O538" s="3">
        <f t="shared" si="362"/>
        <v>0</v>
      </c>
      <c r="P538" s="3">
        <f t="shared" si="367"/>
        <v>100</v>
      </c>
      <c r="Q538" s="3">
        <f t="shared" si="363"/>
        <v>394305.12999999989</v>
      </c>
      <c r="R538" s="3">
        <f t="shared" si="364"/>
        <v>109.36569449124856</v>
      </c>
    </row>
    <row r="539" spans="1:18" s="15" customFormat="1" x14ac:dyDescent="0.2">
      <c r="A539" s="183" t="s">
        <v>93</v>
      </c>
      <c r="B539" s="64" t="s">
        <v>96</v>
      </c>
      <c r="C539" s="64" t="s">
        <v>172</v>
      </c>
      <c r="D539" s="64" t="s">
        <v>16</v>
      </c>
      <c r="E539" s="64" t="s">
        <v>138</v>
      </c>
      <c r="F539" s="64">
        <v>310</v>
      </c>
      <c r="G539" s="64"/>
      <c r="H539" s="65">
        <f t="shared" si="372"/>
        <v>4210100.28</v>
      </c>
      <c r="I539" s="65">
        <v>4607954.67</v>
      </c>
      <c r="J539" s="86">
        <f t="shared" si="373"/>
        <v>4604405.41</v>
      </c>
      <c r="K539" s="65">
        <f t="shared" si="374"/>
        <v>4604405.41</v>
      </c>
      <c r="L539" s="235">
        <f t="shared" si="374"/>
        <v>4604405.41</v>
      </c>
      <c r="M539" s="3">
        <f t="shared" si="361"/>
        <v>-3549.2599999997765</v>
      </c>
      <c r="N539" s="3">
        <f t="shared" si="366"/>
        <v>99.922975370762487</v>
      </c>
      <c r="O539" s="3">
        <f t="shared" si="362"/>
        <v>0</v>
      </c>
      <c r="P539" s="3">
        <f t="shared" si="367"/>
        <v>100</v>
      </c>
      <c r="Q539" s="3">
        <f t="shared" si="363"/>
        <v>394305.12999999989</v>
      </c>
      <c r="R539" s="3">
        <f t="shared" si="364"/>
        <v>109.36569449124856</v>
      </c>
    </row>
    <row r="540" spans="1:18" s="15" customFormat="1" x14ac:dyDescent="0.2">
      <c r="A540" s="185" t="s">
        <v>644</v>
      </c>
      <c r="B540" s="64" t="s">
        <v>96</v>
      </c>
      <c r="C540" s="64" t="s">
        <v>172</v>
      </c>
      <c r="D540" s="64" t="s">
        <v>16</v>
      </c>
      <c r="E540" s="64" t="s">
        <v>138</v>
      </c>
      <c r="F540" s="64" t="s">
        <v>167</v>
      </c>
      <c r="G540" s="64"/>
      <c r="H540" s="90">
        <v>4210100.28</v>
      </c>
      <c r="I540" s="65"/>
      <c r="J540" s="86">
        <v>4604405.41</v>
      </c>
      <c r="K540" s="65">
        <v>4604405.41</v>
      </c>
      <c r="L540" s="235">
        <v>4604405.41</v>
      </c>
      <c r="M540" s="3">
        <f t="shared" si="361"/>
        <v>4604405.41</v>
      </c>
      <c r="N540" s="3" t="s">
        <v>683</v>
      </c>
      <c r="O540" s="3">
        <f t="shared" si="362"/>
        <v>0</v>
      </c>
      <c r="P540" s="3">
        <f t="shared" si="367"/>
        <v>100</v>
      </c>
      <c r="Q540" s="3">
        <f t="shared" si="363"/>
        <v>394305.12999999989</v>
      </c>
      <c r="R540" s="3">
        <f t="shared" si="364"/>
        <v>109.36569449124856</v>
      </c>
    </row>
    <row r="541" spans="1:18" s="15" customFormat="1" x14ac:dyDescent="0.2">
      <c r="A541" s="185" t="s">
        <v>466</v>
      </c>
      <c r="B541" s="64" t="s">
        <v>96</v>
      </c>
      <c r="C541" s="64" t="s">
        <v>172</v>
      </c>
      <c r="D541" s="64" t="s">
        <v>21</v>
      </c>
      <c r="E541" s="64" t="s">
        <v>18</v>
      </c>
      <c r="F541" s="64" t="s">
        <v>19</v>
      </c>
      <c r="G541" s="64"/>
      <c r="H541" s="65">
        <f t="shared" ref="H541:I543" si="375">H542</f>
        <v>100331.75</v>
      </c>
      <c r="I541" s="65">
        <f t="shared" si="375"/>
        <v>150000</v>
      </c>
      <c r="J541" s="86">
        <f t="shared" ref="J541:L542" si="376">J542</f>
        <v>150000</v>
      </c>
      <c r="K541" s="65">
        <f t="shared" si="376"/>
        <v>150000</v>
      </c>
      <c r="L541" s="235">
        <f t="shared" si="376"/>
        <v>99000</v>
      </c>
      <c r="M541" s="3">
        <f t="shared" si="361"/>
        <v>0</v>
      </c>
      <c r="N541" s="3">
        <f t="shared" si="366"/>
        <v>100</v>
      </c>
      <c r="O541" s="3">
        <f t="shared" si="362"/>
        <v>-51000</v>
      </c>
      <c r="P541" s="3">
        <f t="shared" si="367"/>
        <v>66</v>
      </c>
      <c r="Q541" s="3">
        <f t="shared" si="363"/>
        <v>-1331.75</v>
      </c>
      <c r="R541" s="3">
        <f t="shared" si="364"/>
        <v>98.67265347210629</v>
      </c>
    </row>
    <row r="542" spans="1:18" s="15" customFormat="1" x14ac:dyDescent="0.2">
      <c r="A542" s="185" t="s">
        <v>467</v>
      </c>
      <c r="B542" s="64" t="s">
        <v>96</v>
      </c>
      <c r="C542" s="64" t="s">
        <v>172</v>
      </c>
      <c r="D542" s="64" t="s">
        <v>21</v>
      </c>
      <c r="E542" s="64" t="s">
        <v>139</v>
      </c>
      <c r="F542" s="64" t="s">
        <v>19</v>
      </c>
      <c r="G542" s="64"/>
      <c r="H542" s="65">
        <f t="shared" si="375"/>
        <v>100331.75</v>
      </c>
      <c r="I542" s="65">
        <f t="shared" si="375"/>
        <v>150000</v>
      </c>
      <c r="J542" s="65">
        <f t="shared" si="376"/>
        <v>150000</v>
      </c>
      <c r="K542" s="65">
        <f t="shared" si="376"/>
        <v>150000</v>
      </c>
      <c r="L542" s="235">
        <f t="shared" si="376"/>
        <v>99000</v>
      </c>
      <c r="M542" s="3">
        <f t="shared" si="361"/>
        <v>0</v>
      </c>
      <c r="N542" s="3">
        <f t="shared" si="366"/>
        <v>100</v>
      </c>
      <c r="O542" s="3">
        <f t="shared" si="362"/>
        <v>-51000</v>
      </c>
      <c r="P542" s="3">
        <f t="shared" si="367"/>
        <v>66</v>
      </c>
      <c r="Q542" s="3">
        <f t="shared" si="363"/>
        <v>-1331.75</v>
      </c>
      <c r="R542" s="3">
        <f t="shared" si="364"/>
        <v>98.67265347210629</v>
      </c>
    </row>
    <row r="543" spans="1:18" x14ac:dyDescent="0.2">
      <c r="A543" s="183" t="s">
        <v>93</v>
      </c>
      <c r="B543" s="64" t="s">
        <v>96</v>
      </c>
      <c r="C543" s="64" t="s">
        <v>172</v>
      </c>
      <c r="D543" s="64" t="s">
        <v>21</v>
      </c>
      <c r="E543" s="64" t="s">
        <v>139</v>
      </c>
      <c r="F543" s="64">
        <v>310</v>
      </c>
      <c r="G543" s="64"/>
      <c r="H543" s="65">
        <f t="shared" si="375"/>
        <v>100331.75</v>
      </c>
      <c r="I543" s="65">
        <v>150000</v>
      </c>
      <c r="J543" s="86">
        <f t="shared" ref="J543:L543" si="377">J544</f>
        <v>150000</v>
      </c>
      <c r="K543" s="65">
        <f t="shared" si="377"/>
        <v>150000</v>
      </c>
      <c r="L543" s="235">
        <f t="shared" si="377"/>
        <v>99000</v>
      </c>
      <c r="M543" s="3">
        <f t="shared" si="361"/>
        <v>0</v>
      </c>
      <c r="N543" s="3">
        <f t="shared" si="366"/>
        <v>100</v>
      </c>
      <c r="O543" s="3">
        <f t="shared" si="362"/>
        <v>-51000</v>
      </c>
      <c r="P543" s="3">
        <f t="shared" si="367"/>
        <v>66</v>
      </c>
      <c r="Q543" s="3">
        <f t="shared" si="363"/>
        <v>-1331.75</v>
      </c>
      <c r="R543" s="3">
        <f t="shared" si="364"/>
        <v>98.67265347210629</v>
      </c>
    </row>
    <row r="544" spans="1:18" ht="25.5" x14ac:dyDescent="0.2">
      <c r="A544" s="185" t="s">
        <v>645</v>
      </c>
      <c r="B544" s="64" t="s">
        <v>96</v>
      </c>
      <c r="C544" s="64" t="s">
        <v>172</v>
      </c>
      <c r="D544" s="64" t="s">
        <v>21</v>
      </c>
      <c r="E544" s="64" t="s">
        <v>139</v>
      </c>
      <c r="F544" s="64" t="s">
        <v>152</v>
      </c>
      <c r="G544" s="64"/>
      <c r="H544" s="90">
        <v>100331.75</v>
      </c>
      <c r="I544" s="65"/>
      <c r="J544" s="86">
        <v>150000</v>
      </c>
      <c r="K544" s="65">
        <v>150000</v>
      </c>
      <c r="L544" s="235">
        <v>99000</v>
      </c>
      <c r="M544" s="3">
        <f t="shared" si="361"/>
        <v>150000</v>
      </c>
      <c r="N544" s="3" t="s">
        <v>683</v>
      </c>
      <c r="O544" s="3">
        <f t="shared" si="362"/>
        <v>-51000</v>
      </c>
      <c r="P544" s="3">
        <f t="shared" si="367"/>
        <v>66</v>
      </c>
      <c r="Q544" s="3">
        <f t="shared" si="363"/>
        <v>-1331.75</v>
      </c>
      <c r="R544" s="3">
        <f t="shared" si="364"/>
        <v>98.67265347210629</v>
      </c>
    </row>
    <row r="545" spans="1:18" x14ac:dyDescent="0.2">
      <c r="A545" s="185" t="s">
        <v>468</v>
      </c>
      <c r="B545" s="64" t="s">
        <v>96</v>
      </c>
      <c r="C545" s="64" t="s">
        <v>234</v>
      </c>
      <c r="D545" s="64" t="s">
        <v>17</v>
      </c>
      <c r="E545" s="64" t="s">
        <v>18</v>
      </c>
      <c r="F545" s="64" t="s">
        <v>19</v>
      </c>
      <c r="G545" s="64"/>
      <c r="H545" s="65">
        <f t="shared" ref="H545:I549" si="378">H546</f>
        <v>2016235.84</v>
      </c>
      <c r="I545" s="65">
        <f t="shared" si="378"/>
        <v>1659139</v>
      </c>
      <c r="J545" s="86">
        <f t="shared" ref="J545:J549" si="379">J546</f>
        <v>1659139</v>
      </c>
      <c r="K545" s="65">
        <f t="shared" ref="K545:L549" si="380">K546</f>
        <v>1659139</v>
      </c>
      <c r="L545" s="235">
        <f t="shared" si="380"/>
        <v>1659139</v>
      </c>
      <c r="M545" s="3">
        <f t="shared" si="361"/>
        <v>0</v>
      </c>
      <c r="N545" s="3">
        <f t="shared" si="366"/>
        <v>100</v>
      </c>
      <c r="O545" s="3">
        <f t="shared" si="362"/>
        <v>0</v>
      </c>
      <c r="P545" s="3">
        <f t="shared" si="367"/>
        <v>100</v>
      </c>
      <c r="Q545" s="3">
        <f t="shared" si="363"/>
        <v>-357096.84000000008</v>
      </c>
      <c r="R545" s="3">
        <f t="shared" si="364"/>
        <v>82.288935008714063</v>
      </c>
    </row>
    <row r="546" spans="1:18" x14ac:dyDescent="0.2">
      <c r="A546" s="185" t="s">
        <v>469</v>
      </c>
      <c r="B546" s="64" t="s">
        <v>96</v>
      </c>
      <c r="C546" s="64" t="s">
        <v>234</v>
      </c>
      <c r="D546" s="64" t="s">
        <v>97</v>
      </c>
      <c r="E546" s="64" t="s">
        <v>18</v>
      </c>
      <c r="F546" s="64" t="s">
        <v>19</v>
      </c>
      <c r="G546" s="64"/>
      <c r="H546" s="65">
        <f t="shared" si="378"/>
        <v>2016235.84</v>
      </c>
      <c r="I546" s="65">
        <f t="shared" si="378"/>
        <v>1659139</v>
      </c>
      <c r="J546" s="86">
        <f t="shared" si="379"/>
        <v>1659139</v>
      </c>
      <c r="K546" s="65">
        <f t="shared" si="380"/>
        <v>1659139</v>
      </c>
      <c r="L546" s="235">
        <f t="shared" si="380"/>
        <v>1659139</v>
      </c>
      <c r="M546" s="3">
        <f t="shared" si="361"/>
        <v>0</v>
      </c>
      <c r="N546" s="3">
        <f t="shared" si="366"/>
        <v>100</v>
      </c>
      <c r="O546" s="3">
        <f t="shared" si="362"/>
        <v>0</v>
      </c>
      <c r="P546" s="3">
        <f t="shared" si="367"/>
        <v>100</v>
      </c>
      <c r="Q546" s="3">
        <f t="shared" si="363"/>
        <v>-357096.84000000008</v>
      </c>
      <c r="R546" s="3">
        <f t="shared" si="364"/>
        <v>82.288935008714063</v>
      </c>
    </row>
    <row r="547" spans="1:18" ht="63.75" x14ac:dyDescent="0.2">
      <c r="A547" s="185" t="s">
        <v>470</v>
      </c>
      <c r="B547" s="64" t="s">
        <v>96</v>
      </c>
      <c r="C547" s="64" t="s">
        <v>234</v>
      </c>
      <c r="D547" s="64" t="s">
        <v>97</v>
      </c>
      <c r="E547" s="64" t="s">
        <v>140</v>
      </c>
      <c r="F547" s="64" t="s">
        <v>19</v>
      </c>
      <c r="G547" s="64"/>
      <c r="H547" s="65">
        <f t="shared" si="378"/>
        <v>2016235.84</v>
      </c>
      <c r="I547" s="65">
        <f t="shared" si="378"/>
        <v>1659139</v>
      </c>
      <c r="J547" s="86">
        <f t="shared" si="379"/>
        <v>1659139</v>
      </c>
      <c r="K547" s="65">
        <f t="shared" si="380"/>
        <v>1659139</v>
      </c>
      <c r="L547" s="235">
        <f t="shared" si="380"/>
        <v>1659139</v>
      </c>
      <c r="M547" s="3">
        <f t="shared" si="361"/>
        <v>0</v>
      </c>
      <c r="N547" s="3">
        <f t="shared" si="366"/>
        <v>100</v>
      </c>
      <c r="O547" s="3">
        <f t="shared" si="362"/>
        <v>0</v>
      </c>
      <c r="P547" s="3">
        <f t="shared" si="367"/>
        <v>100</v>
      </c>
      <c r="Q547" s="3">
        <f t="shared" si="363"/>
        <v>-357096.84000000008</v>
      </c>
      <c r="R547" s="3">
        <f t="shared" si="364"/>
        <v>82.288935008714063</v>
      </c>
    </row>
    <row r="548" spans="1:18" ht="25.5" x14ac:dyDescent="0.2">
      <c r="A548" s="185" t="s">
        <v>62</v>
      </c>
      <c r="B548" s="64" t="s">
        <v>96</v>
      </c>
      <c r="C548" s="64" t="s">
        <v>234</v>
      </c>
      <c r="D548" s="64" t="s">
        <v>97</v>
      </c>
      <c r="E548" s="64" t="s">
        <v>140</v>
      </c>
      <c r="F548" s="64">
        <v>400</v>
      </c>
      <c r="G548" s="64"/>
      <c r="H548" s="65">
        <f t="shared" si="378"/>
        <v>2016235.84</v>
      </c>
      <c r="I548" s="65">
        <f t="shared" si="378"/>
        <v>1659139</v>
      </c>
      <c r="J548" s="86">
        <f t="shared" si="379"/>
        <v>1659139</v>
      </c>
      <c r="K548" s="65">
        <f t="shared" si="380"/>
        <v>1659139</v>
      </c>
      <c r="L548" s="235">
        <f t="shared" si="380"/>
        <v>1659139</v>
      </c>
      <c r="M548" s="3">
        <f t="shared" si="361"/>
        <v>0</v>
      </c>
      <c r="N548" s="3">
        <f t="shared" si="366"/>
        <v>100</v>
      </c>
      <c r="O548" s="3">
        <f t="shared" si="362"/>
        <v>0</v>
      </c>
      <c r="P548" s="3">
        <f t="shared" si="367"/>
        <v>100</v>
      </c>
      <c r="Q548" s="3">
        <f t="shared" si="363"/>
        <v>-357096.84000000008</v>
      </c>
      <c r="R548" s="3">
        <f t="shared" si="364"/>
        <v>82.288935008714063</v>
      </c>
    </row>
    <row r="549" spans="1:18" x14ac:dyDescent="0.2">
      <c r="A549" s="185" t="s">
        <v>634</v>
      </c>
      <c r="B549" s="64" t="s">
        <v>96</v>
      </c>
      <c r="C549" s="64" t="s">
        <v>234</v>
      </c>
      <c r="D549" s="64" t="s">
        <v>97</v>
      </c>
      <c r="E549" s="64" t="s">
        <v>140</v>
      </c>
      <c r="F549" s="64">
        <v>410</v>
      </c>
      <c r="G549" s="64"/>
      <c r="H549" s="65">
        <f t="shared" si="378"/>
        <v>2016235.84</v>
      </c>
      <c r="I549" s="65">
        <v>1659139</v>
      </c>
      <c r="J549" s="86">
        <f t="shared" si="379"/>
        <v>1659139</v>
      </c>
      <c r="K549" s="65">
        <f t="shared" si="380"/>
        <v>1659139</v>
      </c>
      <c r="L549" s="235">
        <f t="shared" si="380"/>
        <v>1659139</v>
      </c>
      <c r="M549" s="3">
        <f t="shared" si="361"/>
        <v>0</v>
      </c>
      <c r="N549" s="3">
        <f t="shared" si="366"/>
        <v>100</v>
      </c>
      <c r="O549" s="3">
        <f t="shared" si="362"/>
        <v>0</v>
      </c>
      <c r="P549" s="3">
        <f t="shared" si="367"/>
        <v>100</v>
      </c>
      <c r="Q549" s="3">
        <f t="shared" si="363"/>
        <v>-357096.84000000008</v>
      </c>
      <c r="R549" s="3">
        <f t="shared" si="364"/>
        <v>82.288935008714063</v>
      </c>
    </row>
    <row r="550" spans="1:18" s="15" customFormat="1" ht="38.25" x14ac:dyDescent="0.2">
      <c r="A550" s="185" t="s">
        <v>174</v>
      </c>
      <c r="B550" s="64" t="s">
        <v>96</v>
      </c>
      <c r="C550" s="64" t="s">
        <v>234</v>
      </c>
      <c r="D550" s="64" t="s">
        <v>97</v>
      </c>
      <c r="E550" s="64" t="s">
        <v>140</v>
      </c>
      <c r="F550" s="64" t="s">
        <v>151</v>
      </c>
      <c r="G550" s="64"/>
      <c r="H550" s="90">
        <v>2016235.84</v>
      </c>
      <c r="I550" s="65"/>
      <c r="J550" s="86">
        <v>1659139</v>
      </c>
      <c r="K550" s="65">
        <v>1659139</v>
      </c>
      <c r="L550" s="235">
        <v>1659139</v>
      </c>
      <c r="M550" s="3">
        <f t="shared" si="361"/>
        <v>1659139</v>
      </c>
      <c r="N550" s="3" t="s">
        <v>683</v>
      </c>
      <c r="O550" s="3">
        <f t="shared" si="362"/>
        <v>0</v>
      </c>
      <c r="P550" s="3">
        <f t="shared" si="367"/>
        <v>100</v>
      </c>
      <c r="Q550" s="3">
        <f t="shared" si="363"/>
        <v>-357096.84000000008</v>
      </c>
      <c r="R550" s="3">
        <f t="shared" si="364"/>
        <v>82.288935008714063</v>
      </c>
    </row>
    <row r="551" spans="1:18" s="15" customFormat="1" ht="40.9" hidden="1" x14ac:dyDescent="0.3">
      <c r="A551" s="185" t="s">
        <v>471</v>
      </c>
      <c r="B551" s="64" t="s">
        <v>96</v>
      </c>
      <c r="C551" s="64" t="s">
        <v>234</v>
      </c>
      <c r="D551" s="64" t="s">
        <v>97</v>
      </c>
      <c r="E551" s="64" t="s">
        <v>235</v>
      </c>
      <c r="F551" s="64" t="s">
        <v>19</v>
      </c>
      <c r="G551" s="64"/>
      <c r="H551" s="65">
        <f t="shared" ref="H551:I553" si="381">H552</f>
        <v>0</v>
      </c>
      <c r="I551" s="65">
        <f t="shared" si="381"/>
        <v>0</v>
      </c>
      <c r="J551" s="86">
        <f t="shared" ref="J551:J553" si="382">J552</f>
        <v>0</v>
      </c>
      <c r="K551" s="65">
        <f t="shared" ref="K551:L553" si="383">K552</f>
        <v>0</v>
      </c>
      <c r="L551" s="235">
        <f t="shared" si="383"/>
        <v>0</v>
      </c>
      <c r="M551" s="3">
        <f t="shared" si="361"/>
        <v>0</v>
      </c>
      <c r="N551" s="3" t="s">
        <v>683</v>
      </c>
      <c r="O551" s="3">
        <f t="shared" si="362"/>
        <v>0</v>
      </c>
      <c r="P551" s="3" t="s">
        <v>683</v>
      </c>
      <c r="Q551" s="3">
        <f t="shared" si="363"/>
        <v>0</v>
      </c>
      <c r="R551" s="3" t="s">
        <v>683</v>
      </c>
    </row>
    <row r="552" spans="1:18" s="15" customFormat="1" ht="20.45" hidden="1" x14ac:dyDescent="0.3">
      <c r="A552" s="185" t="s">
        <v>62</v>
      </c>
      <c r="B552" s="64" t="s">
        <v>96</v>
      </c>
      <c r="C552" s="64" t="s">
        <v>234</v>
      </c>
      <c r="D552" s="64" t="s">
        <v>97</v>
      </c>
      <c r="E552" s="64" t="s">
        <v>235</v>
      </c>
      <c r="F552" s="64">
        <v>400</v>
      </c>
      <c r="G552" s="64"/>
      <c r="H552" s="65">
        <f t="shared" si="381"/>
        <v>0</v>
      </c>
      <c r="I552" s="65">
        <f t="shared" si="381"/>
        <v>0</v>
      </c>
      <c r="J552" s="86">
        <f t="shared" si="382"/>
        <v>0</v>
      </c>
      <c r="K552" s="65">
        <f t="shared" si="383"/>
        <v>0</v>
      </c>
      <c r="L552" s="235">
        <f t="shared" si="383"/>
        <v>0</v>
      </c>
      <c r="M552" s="3">
        <f t="shared" si="361"/>
        <v>0</v>
      </c>
      <c r="N552" s="3" t="s">
        <v>683</v>
      </c>
      <c r="O552" s="3">
        <f t="shared" si="362"/>
        <v>0</v>
      </c>
      <c r="P552" s="3" t="s">
        <v>683</v>
      </c>
      <c r="Q552" s="3">
        <f t="shared" si="363"/>
        <v>0</v>
      </c>
      <c r="R552" s="3" t="s">
        <v>683</v>
      </c>
    </row>
    <row r="553" spans="1:18" s="15" customFormat="1" ht="13.9" hidden="1" x14ac:dyDescent="0.3">
      <c r="A553" s="185" t="s">
        <v>634</v>
      </c>
      <c r="B553" s="64" t="s">
        <v>96</v>
      </c>
      <c r="C553" s="64" t="s">
        <v>234</v>
      </c>
      <c r="D553" s="64" t="s">
        <v>97</v>
      </c>
      <c r="E553" s="64" t="s">
        <v>235</v>
      </c>
      <c r="F553" s="64">
        <v>410</v>
      </c>
      <c r="G553" s="64"/>
      <c r="H553" s="65">
        <f t="shared" si="381"/>
        <v>0</v>
      </c>
      <c r="I553" s="65">
        <f t="shared" si="381"/>
        <v>0</v>
      </c>
      <c r="J553" s="86">
        <f t="shared" si="382"/>
        <v>0</v>
      </c>
      <c r="K553" s="65">
        <f t="shared" si="383"/>
        <v>0</v>
      </c>
      <c r="L553" s="235">
        <f t="shared" si="383"/>
        <v>0</v>
      </c>
      <c r="M553" s="3">
        <f t="shared" si="361"/>
        <v>0</v>
      </c>
      <c r="N553" s="3" t="s">
        <v>683</v>
      </c>
      <c r="O553" s="3">
        <f t="shared" si="362"/>
        <v>0</v>
      </c>
      <c r="P553" s="3" t="s">
        <v>683</v>
      </c>
      <c r="Q553" s="3">
        <f t="shared" si="363"/>
        <v>0</v>
      </c>
      <c r="R553" s="3" t="s">
        <v>683</v>
      </c>
    </row>
    <row r="554" spans="1:18" ht="20.45" hidden="1" x14ac:dyDescent="0.3">
      <c r="A554" s="185" t="s">
        <v>174</v>
      </c>
      <c r="B554" s="64" t="s">
        <v>96</v>
      </c>
      <c r="C554" s="64" t="s">
        <v>234</v>
      </c>
      <c r="D554" s="64" t="s">
        <v>97</v>
      </c>
      <c r="E554" s="64" t="s">
        <v>235</v>
      </c>
      <c r="F554" s="64" t="s">
        <v>151</v>
      </c>
      <c r="G554" s="64"/>
      <c r="H554" s="90"/>
      <c r="I554" s="65">
        <v>0</v>
      </c>
      <c r="J554" s="86">
        <v>0</v>
      </c>
      <c r="K554" s="65">
        <v>0</v>
      </c>
      <c r="L554" s="235">
        <v>0</v>
      </c>
      <c r="M554" s="3">
        <f t="shared" si="361"/>
        <v>0</v>
      </c>
      <c r="N554" s="3" t="s">
        <v>683</v>
      </c>
      <c r="O554" s="3">
        <f t="shared" si="362"/>
        <v>0</v>
      </c>
      <c r="P554" s="3" t="s">
        <v>683</v>
      </c>
      <c r="Q554" s="3">
        <f t="shared" si="363"/>
        <v>0</v>
      </c>
      <c r="R554" s="3" t="s">
        <v>683</v>
      </c>
    </row>
    <row r="555" spans="1:18" x14ac:dyDescent="0.2">
      <c r="A555" s="185" t="s">
        <v>472</v>
      </c>
      <c r="B555" s="64" t="s">
        <v>96</v>
      </c>
      <c r="C555" s="64" t="s">
        <v>216</v>
      </c>
      <c r="D555" s="64" t="s">
        <v>17</v>
      </c>
      <c r="E555" s="64" t="s">
        <v>18</v>
      </c>
      <c r="F555" s="64" t="s">
        <v>19</v>
      </c>
      <c r="G555" s="64"/>
      <c r="H555" s="65">
        <f t="shared" ref="H555:I558" si="384">H556</f>
        <v>1100000</v>
      </c>
      <c r="I555" s="65">
        <f t="shared" si="384"/>
        <v>750000</v>
      </c>
      <c r="J555" s="86">
        <f t="shared" ref="J555:J558" si="385">J556</f>
        <v>750000</v>
      </c>
      <c r="K555" s="65">
        <f t="shared" ref="K555:L558" si="386">K556</f>
        <v>750000</v>
      </c>
      <c r="L555" s="235">
        <f t="shared" si="386"/>
        <v>750000</v>
      </c>
      <c r="M555" s="3">
        <f t="shared" si="361"/>
        <v>0</v>
      </c>
      <c r="N555" s="3">
        <f t="shared" si="366"/>
        <v>100</v>
      </c>
      <c r="O555" s="3">
        <f t="shared" si="362"/>
        <v>0</v>
      </c>
      <c r="P555" s="3">
        <f t="shared" si="367"/>
        <v>100</v>
      </c>
      <c r="Q555" s="3">
        <f t="shared" si="363"/>
        <v>-350000</v>
      </c>
      <c r="R555" s="3">
        <f t="shared" si="364"/>
        <v>68.181818181818173</v>
      </c>
    </row>
    <row r="556" spans="1:18" x14ac:dyDescent="0.2">
      <c r="A556" s="185" t="s">
        <v>473</v>
      </c>
      <c r="B556" s="64" t="s">
        <v>96</v>
      </c>
      <c r="C556" s="64" t="s">
        <v>216</v>
      </c>
      <c r="D556" s="64" t="s">
        <v>97</v>
      </c>
      <c r="E556" s="64" t="s">
        <v>18</v>
      </c>
      <c r="F556" s="64" t="s">
        <v>19</v>
      </c>
      <c r="G556" s="64"/>
      <c r="H556" s="65">
        <f t="shared" si="384"/>
        <v>1100000</v>
      </c>
      <c r="I556" s="65">
        <f t="shared" si="384"/>
        <v>750000</v>
      </c>
      <c r="J556" s="86">
        <f t="shared" si="385"/>
        <v>750000</v>
      </c>
      <c r="K556" s="65">
        <f t="shared" si="386"/>
        <v>750000</v>
      </c>
      <c r="L556" s="235">
        <f t="shared" si="386"/>
        <v>750000</v>
      </c>
      <c r="M556" s="3">
        <f t="shared" si="361"/>
        <v>0</v>
      </c>
      <c r="N556" s="3">
        <f t="shared" si="366"/>
        <v>100</v>
      </c>
      <c r="O556" s="3">
        <f t="shared" si="362"/>
        <v>0</v>
      </c>
      <c r="P556" s="3">
        <f t="shared" si="367"/>
        <v>100</v>
      </c>
      <c r="Q556" s="3">
        <f t="shared" si="363"/>
        <v>-350000</v>
      </c>
      <c r="R556" s="3">
        <f t="shared" si="364"/>
        <v>68.181818181818173</v>
      </c>
    </row>
    <row r="557" spans="1:18" x14ac:dyDescent="0.2">
      <c r="A557" s="185" t="s">
        <v>474</v>
      </c>
      <c r="B557" s="64" t="s">
        <v>96</v>
      </c>
      <c r="C557" s="64" t="s">
        <v>216</v>
      </c>
      <c r="D557" s="64" t="s">
        <v>97</v>
      </c>
      <c r="E557" s="64" t="s">
        <v>141</v>
      </c>
      <c r="F557" s="64" t="s">
        <v>19</v>
      </c>
      <c r="G557" s="64"/>
      <c r="H557" s="65">
        <f t="shared" si="384"/>
        <v>1100000</v>
      </c>
      <c r="I557" s="65">
        <f t="shared" si="384"/>
        <v>750000</v>
      </c>
      <c r="J557" s="86">
        <f t="shared" si="385"/>
        <v>750000</v>
      </c>
      <c r="K557" s="65">
        <f t="shared" si="386"/>
        <v>750000</v>
      </c>
      <c r="L557" s="235">
        <f t="shared" si="386"/>
        <v>750000</v>
      </c>
      <c r="M557" s="3">
        <f t="shared" si="361"/>
        <v>0</v>
      </c>
      <c r="N557" s="3">
        <f t="shared" si="366"/>
        <v>100</v>
      </c>
      <c r="O557" s="3">
        <f t="shared" si="362"/>
        <v>0</v>
      </c>
      <c r="P557" s="3">
        <f t="shared" si="367"/>
        <v>100</v>
      </c>
      <c r="Q557" s="3">
        <f t="shared" si="363"/>
        <v>-350000</v>
      </c>
      <c r="R557" s="3">
        <f t="shared" si="364"/>
        <v>68.181818181818173</v>
      </c>
    </row>
    <row r="558" spans="1:18" ht="25.5" x14ac:dyDescent="0.2">
      <c r="A558" s="185" t="s">
        <v>94</v>
      </c>
      <c r="B558" s="64" t="s">
        <v>96</v>
      </c>
      <c r="C558" s="64" t="s">
        <v>216</v>
      </c>
      <c r="D558" s="64" t="s">
        <v>97</v>
      </c>
      <c r="E558" s="64" t="s">
        <v>141</v>
      </c>
      <c r="F558" s="64">
        <v>600</v>
      </c>
      <c r="G558" s="64"/>
      <c r="H558" s="65">
        <f t="shared" si="384"/>
        <v>1100000</v>
      </c>
      <c r="I558" s="65">
        <f t="shared" si="384"/>
        <v>750000</v>
      </c>
      <c r="J558" s="86">
        <f t="shared" si="385"/>
        <v>750000</v>
      </c>
      <c r="K558" s="65">
        <f t="shared" si="386"/>
        <v>750000</v>
      </c>
      <c r="L558" s="235">
        <f t="shared" si="386"/>
        <v>750000</v>
      </c>
      <c r="M558" s="3">
        <f t="shared" si="361"/>
        <v>0</v>
      </c>
      <c r="N558" s="3">
        <f t="shared" si="366"/>
        <v>100</v>
      </c>
      <c r="O558" s="3">
        <f t="shared" si="362"/>
        <v>0</v>
      </c>
      <c r="P558" s="3">
        <f t="shared" si="367"/>
        <v>100</v>
      </c>
      <c r="Q558" s="3">
        <f t="shared" si="363"/>
        <v>-350000</v>
      </c>
      <c r="R558" s="3">
        <f t="shared" si="364"/>
        <v>68.181818181818173</v>
      </c>
    </row>
    <row r="559" spans="1:18" x14ac:dyDescent="0.2">
      <c r="A559" s="185" t="s">
        <v>95</v>
      </c>
      <c r="B559" s="64" t="s">
        <v>96</v>
      </c>
      <c r="C559" s="64" t="s">
        <v>216</v>
      </c>
      <c r="D559" s="64" t="s">
        <v>97</v>
      </c>
      <c r="E559" s="64" t="s">
        <v>141</v>
      </c>
      <c r="F559" s="64">
        <v>620</v>
      </c>
      <c r="G559" s="64"/>
      <c r="H559" s="65">
        <f>H560+H561</f>
        <v>1100000</v>
      </c>
      <c r="I559" s="65">
        <v>750000</v>
      </c>
      <c r="J559" s="65">
        <f t="shared" ref="J559:L559" si="387">J560+J561</f>
        <v>750000</v>
      </c>
      <c r="K559" s="65">
        <f t="shared" si="387"/>
        <v>750000</v>
      </c>
      <c r="L559" s="235">
        <f t="shared" si="387"/>
        <v>750000</v>
      </c>
      <c r="M559" s="3">
        <f t="shared" si="361"/>
        <v>0</v>
      </c>
      <c r="N559" s="3">
        <f t="shared" si="366"/>
        <v>100</v>
      </c>
      <c r="O559" s="3">
        <f t="shared" si="362"/>
        <v>0</v>
      </c>
      <c r="P559" s="3">
        <f t="shared" si="367"/>
        <v>100</v>
      </c>
      <c r="Q559" s="3">
        <f t="shared" si="363"/>
        <v>-350000</v>
      </c>
      <c r="R559" s="3">
        <f t="shared" si="364"/>
        <v>68.181818181818173</v>
      </c>
    </row>
    <row r="560" spans="1:18" ht="51" x14ac:dyDescent="0.2">
      <c r="A560" s="185" t="s">
        <v>653</v>
      </c>
      <c r="B560" s="64" t="s">
        <v>96</v>
      </c>
      <c r="C560" s="64" t="s">
        <v>216</v>
      </c>
      <c r="D560" s="64" t="s">
        <v>97</v>
      </c>
      <c r="E560" s="64" t="s">
        <v>141</v>
      </c>
      <c r="F560" s="64" t="s">
        <v>153</v>
      </c>
      <c r="G560" s="64"/>
      <c r="H560" s="90">
        <v>700000</v>
      </c>
      <c r="I560" s="65"/>
      <c r="J560" s="86">
        <v>750000</v>
      </c>
      <c r="K560" s="65">
        <v>750000</v>
      </c>
      <c r="L560" s="235">
        <v>750000</v>
      </c>
      <c r="M560" s="3">
        <f t="shared" si="361"/>
        <v>750000</v>
      </c>
      <c r="N560" s="3" t="s">
        <v>683</v>
      </c>
      <c r="O560" s="3">
        <f t="shared" si="362"/>
        <v>0</v>
      </c>
      <c r="P560" s="3">
        <f t="shared" si="367"/>
        <v>100</v>
      </c>
      <c r="Q560" s="3">
        <f t="shared" si="363"/>
        <v>50000</v>
      </c>
      <c r="R560" s="3">
        <f t="shared" si="364"/>
        <v>107.14285714285714</v>
      </c>
    </row>
    <row r="561" spans="1:18" x14ac:dyDescent="0.2">
      <c r="A561" s="185" t="s">
        <v>681</v>
      </c>
      <c r="B561" s="64" t="s">
        <v>96</v>
      </c>
      <c r="C561" s="64" t="s">
        <v>216</v>
      </c>
      <c r="D561" s="64" t="s">
        <v>97</v>
      </c>
      <c r="E561" s="64" t="s">
        <v>141</v>
      </c>
      <c r="F561" s="64">
        <v>622</v>
      </c>
      <c r="G561" s="64"/>
      <c r="H561" s="90">
        <v>400000</v>
      </c>
      <c r="I561" s="65"/>
      <c r="J561" s="86"/>
      <c r="K561" s="65"/>
      <c r="L561" s="235"/>
      <c r="M561" s="3">
        <f t="shared" si="361"/>
        <v>0</v>
      </c>
      <c r="N561" s="3" t="s">
        <v>683</v>
      </c>
      <c r="O561" s="3">
        <f t="shared" si="362"/>
        <v>0</v>
      </c>
      <c r="P561" s="3" t="s">
        <v>683</v>
      </c>
      <c r="Q561" s="3">
        <f t="shared" si="363"/>
        <v>-400000</v>
      </c>
      <c r="R561" s="3">
        <f t="shared" si="364"/>
        <v>0</v>
      </c>
    </row>
    <row r="562" spans="1:18" s="16" customFormat="1" ht="38.25" x14ac:dyDescent="0.2">
      <c r="A562" s="177" t="s">
        <v>659</v>
      </c>
      <c r="B562" s="61" t="s">
        <v>252</v>
      </c>
      <c r="C562" s="61" t="s">
        <v>17</v>
      </c>
      <c r="D562" s="61" t="s">
        <v>17</v>
      </c>
      <c r="E562" s="61" t="s">
        <v>18</v>
      </c>
      <c r="F562" s="61" t="s">
        <v>19</v>
      </c>
      <c r="G562" s="61"/>
      <c r="H562" s="62">
        <f>H563+H578+H909</f>
        <v>836680299.51999986</v>
      </c>
      <c r="I562" s="62">
        <f t="shared" ref="I562:L562" si="388">I563+I578+I909</f>
        <v>901751181.24000001</v>
      </c>
      <c r="J562" s="62">
        <f t="shared" si="388"/>
        <v>909867541.24000001</v>
      </c>
      <c r="K562" s="62">
        <f t="shared" si="388"/>
        <v>909867541.24000001</v>
      </c>
      <c r="L562" s="234">
        <f t="shared" si="388"/>
        <v>892075276.40000021</v>
      </c>
      <c r="M562" s="3">
        <f t="shared" ref="M562:M565" si="389">J562-I562</f>
        <v>8116360</v>
      </c>
      <c r="N562" s="3">
        <f t="shared" ref="N562:N565" si="390">J562/I562*100</f>
        <v>100.90006646720875</v>
      </c>
      <c r="O562" s="3">
        <f t="shared" si="362"/>
        <v>-17792264.839999795</v>
      </c>
      <c r="P562" s="3">
        <f t="shared" ref="P562:P565" si="391">L562/K562*100</f>
        <v>98.044521423882003</v>
      </c>
      <c r="Q562" s="3">
        <f t="shared" si="363"/>
        <v>55394976.880000353</v>
      </c>
      <c r="R562" s="3">
        <f t="shared" ref="R562:R565" si="392">L562/H562*100</f>
        <v>106.62080569027145</v>
      </c>
    </row>
    <row r="563" spans="1:18" s="19" customFormat="1" x14ac:dyDescent="0.2">
      <c r="A563" s="177" t="s">
        <v>324</v>
      </c>
      <c r="B563" s="61" t="s">
        <v>252</v>
      </c>
      <c r="C563" s="61" t="s">
        <v>16</v>
      </c>
      <c r="D563" s="61" t="s">
        <v>17</v>
      </c>
      <c r="E563" s="61" t="s">
        <v>18</v>
      </c>
      <c r="F563" s="61" t="s">
        <v>19</v>
      </c>
      <c r="G563" s="61"/>
      <c r="H563" s="62">
        <f>H564</f>
        <v>639956.16</v>
      </c>
      <c r="I563" s="62">
        <f t="shared" ref="I563:L563" si="393">I564</f>
        <v>754000</v>
      </c>
      <c r="J563" s="62">
        <f t="shared" si="393"/>
        <v>754000</v>
      </c>
      <c r="K563" s="62">
        <f t="shared" si="393"/>
        <v>754000</v>
      </c>
      <c r="L563" s="234">
        <f t="shared" si="393"/>
        <v>747999.47</v>
      </c>
      <c r="M563" s="3">
        <f t="shared" si="389"/>
        <v>0</v>
      </c>
      <c r="N563" s="3">
        <f t="shared" si="390"/>
        <v>100</v>
      </c>
      <c r="O563" s="3">
        <f t="shared" si="362"/>
        <v>-6000.5300000000279</v>
      </c>
      <c r="P563" s="3">
        <f t="shared" si="391"/>
        <v>99.204173740053051</v>
      </c>
      <c r="Q563" s="3">
        <f t="shared" si="363"/>
        <v>108043.30999999994</v>
      </c>
      <c r="R563" s="3">
        <f t="shared" si="392"/>
        <v>116.88292366777122</v>
      </c>
    </row>
    <row r="564" spans="1:18" s="16" customFormat="1" x14ac:dyDescent="0.2">
      <c r="A564" s="177" t="s">
        <v>369</v>
      </c>
      <c r="B564" s="61" t="s">
        <v>252</v>
      </c>
      <c r="C564" s="61" t="s">
        <v>16</v>
      </c>
      <c r="D564" s="61" t="s">
        <v>20</v>
      </c>
      <c r="E564" s="61" t="s">
        <v>18</v>
      </c>
      <c r="F564" s="61" t="s">
        <v>19</v>
      </c>
      <c r="G564" s="61"/>
      <c r="H564" s="62">
        <f>H565+H572</f>
        <v>639956.16</v>
      </c>
      <c r="I564" s="62">
        <f t="shared" ref="I564:L564" si="394">I565+I572</f>
        <v>754000</v>
      </c>
      <c r="J564" s="62">
        <f t="shared" si="394"/>
        <v>754000</v>
      </c>
      <c r="K564" s="62">
        <f t="shared" si="394"/>
        <v>754000</v>
      </c>
      <c r="L564" s="234">
        <f t="shared" si="394"/>
        <v>747999.47</v>
      </c>
      <c r="M564" s="3">
        <f t="shared" si="389"/>
        <v>0</v>
      </c>
      <c r="N564" s="3">
        <f t="shared" si="390"/>
        <v>100</v>
      </c>
      <c r="O564" s="3">
        <f t="shared" si="362"/>
        <v>-6000.5300000000279</v>
      </c>
      <c r="P564" s="3">
        <f t="shared" si="391"/>
        <v>99.204173740053051</v>
      </c>
      <c r="Q564" s="3">
        <f t="shared" si="363"/>
        <v>108043.30999999994</v>
      </c>
      <c r="R564" s="3">
        <f t="shared" si="392"/>
        <v>116.88292366777122</v>
      </c>
    </row>
    <row r="565" spans="1:18" s="16" customFormat="1" ht="51" x14ac:dyDescent="0.2">
      <c r="A565" s="177" t="s">
        <v>385</v>
      </c>
      <c r="B565" s="61" t="s">
        <v>252</v>
      </c>
      <c r="C565" s="61" t="s">
        <v>16</v>
      </c>
      <c r="D565" s="61" t="s">
        <v>20</v>
      </c>
      <c r="E565" s="61" t="s">
        <v>112</v>
      </c>
      <c r="F565" s="61" t="s">
        <v>19</v>
      </c>
      <c r="G565" s="61"/>
      <c r="H565" s="62">
        <f>H566+H570</f>
        <v>99956.160000000003</v>
      </c>
      <c r="I565" s="62">
        <f t="shared" ref="I565:L565" si="395">I566+I570</f>
        <v>754000</v>
      </c>
      <c r="J565" s="62">
        <f t="shared" si="395"/>
        <v>754000</v>
      </c>
      <c r="K565" s="62">
        <f t="shared" si="395"/>
        <v>754000</v>
      </c>
      <c r="L565" s="234">
        <f t="shared" si="395"/>
        <v>747999.47</v>
      </c>
      <c r="M565" s="3">
        <f t="shared" si="389"/>
        <v>0</v>
      </c>
      <c r="N565" s="3">
        <f t="shared" si="390"/>
        <v>100</v>
      </c>
      <c r="O565" s="3">
        <f t="shared" si="362"/>
        <v>-6000.5300000000279</v>
      </c>
      <c r="P565" s="3">
        <f t="shared" si="391"/>
        <v>99.204173740053051</v>
      </c>
      <c r="Q565" s="3">
        <f t="shared" si="363"/>
        <v>648043.30999999994</v>
      </c>
      <c r="R565" s="3">
        <f t="shared" si="392"/>
        <v>748.32753679212965</v>
      </c>
    </row>
    <row r="566" spans="1:18" ht="25.5" x14ac:dyDescent="0.2">
      <c r="A566" s="184" t="s">
        <v>47</v>
      </c>
      <c r="B566" s="64" t="s">
        <v>252</v>
      </c>
      <c r="C566" s="64" t="s">
        <v>16</v>
      </c>
      <c r="D566" s="64" t="s">
        <v>20</v>
      </c>
      <c r="E566" s="64" t="s">
        <v>112</v>
      </c>
      <c r="F566" s="64">
        <v>200</v>
      </c>
      <c r="G566" s="64"/>
      <c r="H566" s="65">
        <f>H567</f>
        <v>99956.160000000003</v>
      </c>
      <c r="I566" s="65">
        <f t="shared" ref="I566:L566" si="396">I567</f>
        <v>698000</v>
      </c>
      <c r="J566" s="65">
        <f t="shared" si="396"/>
        <v>698000</v>
      </c>
      <c r="K566" s="65">
        <f t="shared" si="396"/>
        <v>698000</v>
      </c>
      <c r="L566" s="235">
        <f t="shared" si="396"/>
        <v>697999.47</v>
      </c>
      <c r="M566" s="3">
        <f t="shared" si="361"/>
        <v>0</v>
      </c>
      <c r="N566" s="3">
        <f t="shared" si="366"/>
        <v>100</v>
      </c>
      <c r="O566" s="3">
        <f>L566-K566</f>
        <v>-0.53000000002793968</v>
      </c>
      <c r="P566" s="3">
        <f t="shared" si="367"/>
        <v>99.999924068767911</v>
      </c>
      <c r="Q566" s="3">
        <f>L566-H566</f>
        <v>598043.30999999994</v>
      </c>
      <c r="R566" s="3">
        <f t="shared" si="364"/>
        <v>698.30560717818685</v>
      </c>
    </row>
    <row r="567" spans="1:18" ht="25.5" x14ac:dyDescent="0.2">
      <c r="A567" s="185" t="s">
        <v>11</v>
      </c>
      <c r="B567" s="64" t="s">
        <v>252</v>
      </c>
      <c r="C567" s="64" t="s">
        <v>16</v>
      </c>
      <c r="D567" s="64" t="s">
        <v>20</v>
      </c>
      <c r="E567" s="64" t="s">
        <v>112</v>
      </c>
      <c r="F567" s="64">
        <v>240</v>
      </c>
      <c r="G567" s="64"/>
      <c r="H567" s="65">
        <f>H568+H569</f>
        <v>99956.160000000003</v>
      </c>
      <c r="I567" s="65">
        <v>698000</v>
      </c>
      <c r="J567" s="65">
        <f t="shared" ref="J567:L567" si="397">J568+J569</f>
        <v>698000</v>
      </c>
      <c r="K567" s="65">
        <f t="shared" si="397"/>
        <v>698000</v>
      </c>
      <c r="L567" s="235">
        <f t="shared" si="397"/>
        <v>697999.47</v>
      </c>
      <c r="M567" s="3">
        <f t="shared" ref="M567:M630" si="398">J567-I567</f>
        <v>0</v>
      </c>
      <c r="N567" s="3">
        <f t="shared" ref="N567:N630" si="399">J567/I567*100</f>
        <v>100</v>
      </c>
      <c r="O567" s="3">
        <f t="shared" ref="O567:O630" si="400">L567-K567</f>
        <v>-0.53000000002793968</v>
      </c>
      <c r="P567" s="3">
        <f t="shared" ref="P567:P630" si="401">L567/K567*100</f>
        <v>99.999924068767911</v>
      </c>
      <c r="Q567" s="3">
        <f t="shared" ref="Q567:Q630" si="402">L567-H567</f>
        <v>598043.30999999994</v>
      </c>
      <c r="R567" s="3">
        <f t="shared" ref="R567:R630" si="403">L567/H567*100</f>
        <v>698.30560717818685</v>
      </c>
    </row>
    <row r="568" spans="1:18" s="15" customFormat="1" ht="38.25" x14ac:dyDescent="0.2">
      <c r="A568" s="180" t="s">
        <v>427</v>
      </c>
      <c r="B568" s="66" t="s">
        <v>252</v>
      </c>
      <c r="C568" s="66" t="s">
        <v>16</v>
      </c>
      <c r="D568" s="66" t="s">
        <v>20</v>
      </c>
      <c r="E568" s="66" t="s">
        <v>112</v>
      </c>
      <c r="F568" s="66" t="s">
        <v>147</v>
      </c>
      <c r="G568" s="66"/>
      <c r="H568" s="85"/>
      <c r="I568" s="68"/>
      <c r="J568" s="87">
        <v>550000</v>
      </c>
      <c r="K568" s="68">
        <v>550000</v>
      </c>
      <c r="L568" s="236">
        <v>550000</v>
      </c>
      <c r="M568" s="69">
        <f t="shared" si="398"/>
        <v>550000</v>
      </c>
      <c r="N568" s="69" t="s">
        <v>683</v>
      </c>
      <c r="O568" s="69">
        <f t="shared" si="400"/>
        <v>0</v>
      </c>
      <c r="P568" s="69">
        <f t="shared" si="401"/>
        <v>100</v>
      </c>
      <c r="Q568" s="69">
        <f t="shared" si="402"/>
        <v>550000</v>
      </c>
      <c r="R568" s="69" t="s">
        <v>683</v>
      </c>
    </row>
    <row r="569" spans="1:18" s="15" customFormat="1" x14ac:dyDescent="0.2">
      <c r="A569" s="180" t="s">
        <v>331</v>
      </c>
      <c r="B569" s="66" t="s">
        <v>252</v>
      </c>
      <c r="C569" s="66" t="s">
        <v>16</v>
      </c>
      <c r="D569" s="66" t="s">
        <v>20</v>
      </c>
      <c r="E569" s="66" t="s">
        <v>112</v>
      </c>
      <c r="F569" s="66" t="s">
        <v>25</v>
      </c>
      <c r="G569" s="66"/>
      <c r="H569" s="85">
        <v>99956.160000000003</v>
      </c>
      <c r="I569" s="68"/>
      <c r="J569" s="87">
        <v>148000</v>
      </c>
      <c r="K569" s="68">
        <v>148000</v>
      </c>
      <c r="L569" s="236">
        <v>147999.47</v>
      </c>
      <c r="M569" s="69">
        <f t="shared" si="398"/>
        <v>148000</v>
      </c>
      <c r="N569" s="69" t="s">
        <v>683</v>
      </c>
      <c r="O569" s="69">
        <f t="shared" si="400"/>
        <v>-0.52999999999883585</v>
      </c>
      <c r="P569" s="69">
        <f t="shared" si="401"/>
        <v>99.999641891891883</v>
      </c>
      <c r="Q569" s="69">
        <f t="shared" si="402"/>
        <v>48043.31</v>
      </c>
      <c r="R569" s="69">
        <f t="shared" si="403"/>
        <v>148.06438142481664</v>
      </c>
    </row>
    <row r="570" spans="1:18" s="15" customFormat="1" x14ac:dyDescent="0.2">
      <c r="A570" s="183" t="s">
        <v>92</v>
      </c>
      <c r="B570" s="64" t="s">
        <v>252</v>
      </c>
      <c r="C570" s="64" t="s">
        <v>16</v>
      </c>
      <c r="D570" s="64" t="s">
        <v>20</v>
      </c>
      <c r="E570" s="64" t="s">
        <v>112</v>
      </c>
      <c r="F570" s="64">
        <v>300</v>
      </c>
      <c r="G570" s="64"/>
      <c r="H570" s="65">
        <f>H571</f>
        <v>0</v>
      </c>
      <c r="I570" s="65">
        <f>I571</f>
        <v>56000</v>
      </c>
      <c r="J570" s="65">
        <f t="shared" ref="J570:L570" si="404">J571</f>
        <v>56000</v>
      </c>
      <c r="K570" s="65">
        <f t="shared" si="404"/>
        <v>56000</v>
      </c>
      <c r="L570" s="235">
        <f t="shared" si="404"/>
        <v>50000</v>
      </c>
      <c r="M570" s="3">
        <f t="shared" si="398"/>
        <v>0</v>
      </c>
      <c r="N570" s="3">
        <f t="shared" si="399"/>
        <v>100</v>
      </c>
      <c r="O570" s="3">
        <f t="shared" si="400"/>
        <v>-6000</v>
      </c>
      <c r="P570" s="3">
        <f t="shared" si="401"/>
        <v>89.285714285714292</v>
      </c>
      <c r="Q570" s="3">
        <f t="shared" si="402"/>
        <v>50000</v>
      </c>
      <c r="R570" s="3" t="s">
        <v>683</v>
      </c>
    </row>
    <row r="571" spans="1:18" s="15" customFormat="1" x14ac:dyDescent="0.2">
      <c r="A571" s="186" t="s">
        <v>475</v>
      </c>
      <c r="B571" s="89" t="s">
        <v>252</v>
      </c>
      <c r="C571" s="89" t="s">
        <v>16</v>
      </c>
      <c r="D571" s="89" t="s">
        <v>20</v>
      </c>
      <c r="E571" s="89" t="s">
        <v>112</v>
      </c>
      <c r="F571" s="89" t="s">
        <v>236</v>
      </c>
      <c r="G571" s="89"/>
      <c r="H571" s="90"/>
      <c r="I571" s="65">
        <v>56000</v>
      </c>
      <c r="J571" s="86">
        <v>56000</v>
      </c>
      <c r="K571" s="65">
        <v>56000</v>
      </c>
      <c r="L571" s="235">
        <v>50000</v>
      </c>
      <c r="M571" s="3">
        <f t="shared" si="398"/>
        <v>0</v>
      </c>
      <c r="N571" s="3">
        <f t="shared" si="399"/>
        <v>100</v>
      </c>
      <c r="O571" s="3">
        <f t="shared" si="400"/>
        <v>-6000</v>
      </c>
      <c r="P571" s="3">
        <f t="shared" si="401"/>
        <v>89.285714285714292</v>
      </c>
      <c r="Q571" s="3">
        <f t="shared" si="402"/>
        <v>50000</v>
      </c>
      <c r="R571" s="3" t="s">
        <v>683</v>
      </c>
    </row>
    <row r="572" spans="1:18" s="15" customFormat="1" ht="63.75" x14ac:dyDescent="0.25">
      <c r="A572" s="198" t="s">
        <v>677</v>
      </c>
      <c r="B572" s="40">
        <v>902</v>
      </c>
      <c r="C572" s="41" t="s">
        <v>16</v>
      </c>
      <c r="D572" s="41">
        <v>13</v>
      </c>
      <c r="E572" s="41" t="s">
        <v>196</v>
      </c>
      <c r="F572" s="41" t="s">
        <v>19</v>
      </c>
      <c r="G572" s="75"/>
      <c r="H572" s="42">
        <f t="shared" ref="H572:L573" si="405">H573</f>
        <v>540000</v>
      </c>
      <c r="I572" s="42">
        <f t="shared" si="405"/>
        <v>0</v>
      </c>
      <c r="J572" s="42">
        <f t="shared" si="405"/>
        <v>0</v>
      </c>
      <c r="K572" s="42">
        <f t="shared" si="405"/>
        <v>0</v>
      </c>
      <c r="L572" s="239">
        <f t="shared" si="405"/>
        <v>0</v>
      </c>
      <c r="M572" s="3">
        <f t="shared" si="398"/>
        <v>0</v>
      </c>
      <c r="N572" s="3" t="s">
        <v>683</v>
      </c>
      <c r="O572" s="3">
        <f t="shared" si="400"/>
        <v>0</v>
      </c>
      <c r="P572" s="3" t="s">
        <v>683</v>
      </c>
      <c r="Q572" s="3">
        <f t="shared" si="402"/>
        <v>-540000</v>
      </c>
      <c r="R572" s="3">
        <f t="shared" si="403"/>
        <v>0</v>
      </c>
    </row>
    <row r="573" spans="1:18" s="15" customFormat="1" ht="25.5" x14ac:dyDescent="0.25">
      <c r="A573" s="199" t="s">
        <v>47</v>
      </c>
      <c r="B573" s="60">
        <v>902</v>
      </c>
      <c r="C573" s="4" t="s">
        <v>16</v>
      </c>
      <c r="D573" s="4">
        <v>13</v>
      </c>
      <c r="E573" s="4" t="s">
        <v>196</v>
      </c>
      <c r="F573" s="4" t="s">
        <v>24</v>
      </c>
      <c r="G573" s="75"/>
      <c r="H573" s="59">
        <f t="shared" si="405"/>
        <v>540000</v>
      </c>
      <c r="I573" s="59">
        <f t="shared" si="405"/>
        <v>0</v>
      </c>
      <c r="J573" s="59">
        <f t="shared" si="405"/>
        <v>0</v>
      </c>
      <c r="K573" s="59">
        <f t="shared" si="405"/>
        <v>0</v>
      </c>
      <c r="L573" s="240">
        <f t="shared" si="405"/>
        <v>0</v>
      </c>
      <c r="M573" s="3">
        <f t="shared" si="398"/>
        <v>0</v>
      </c>
      <c r="N573" s="3" t="s">
        <v>683</v>
      </c>
      <c r="O573" s="3">
        <f t="shared" si="400"/>
        <v>0</v>
      </c>
      <c r="P573" s="3" t="s">
        <v>683</v>
      </c>
      <c r="Q573" s="3">
        <f t="shared" si="402"/>
        <v>-540000</v>
      </c>
      <c r="R573" s="3">
        <f t="shared" si="403"/>
        <v>0</v>
      </c>
    </row>
    <row r="574" spans="1:18" s="15" customFormat="1" ht="25.5" x14ac:dyDescent="0.25">
      <c r="A574" s="199" t="s">
        <v>11</v>
      </c>
      <c r="B574" s="60">
        <v>902</v>
      </c>
      <c r="C574" s="4" t="s">
        <v>16</v>
      </c>
      <c r="D574" s="4">
        <v>13</v>
      </c>
      <c r="E574" s="4" t="s">
        <v>196</v>
      </c>
      <c r="F574" s="4" t="s">
        <v>32</v>
      </c>
      <c r="G574" s="75"/>
      <c r="H574" s="59">
        <f t="shared" ref="H574" si="406">H575+H576+H577</f>
        <v>540000</v>
      </c>
      <c r="I574" s="59">
        <f t="shared" ref="I574:L574" si="407">I575+I576+I577</f>
        <v>0</v>
      </c>
      <c r="J574" s="59">
        <f t="shared" si="407"/>
        <v>0</v>
      </c>
      <c r="K574" s="59">
        <f t="shared" si="407"/>
        <v>0</v>
      </c>
      <c r="L574" s="240">
        <f t="shared" si="407"/>
        <v>0</v>
      </c>
      <c r="M574" s="3">
        <f t="shared" si="398"/>
        <v>0</v>
      </c>
      <c r="N574" s="3" t="s">
        <v>683</v>
      </c>
      <c r="O574" s="3">
        <f t="shared" si="400"/>
        <v>0</v>
      </c>
      <c r="P574" s="3" t="s">
        <v>683</v>
      </c>
      <c r="Q574" s="3">
        <f t="shared" si="402"/>
        <v>-540000</v>
      </c>
      <c r="R574" s="3">
        <f t="shared" si="403"/>
        <v>0</v>
      </c>
    </row>
    <row r="575" spans="1:18" s="15" customFormat="1" ht="21.6" hidden="1" x14ac:dyDescent="0.3">
      <c r="A575" s="212" t="s">
        <v>36</v>
      </c>
      <c r="B575" s="7">
        <v>902</v>
      </c>
      <c r="C575" s="8" t="s">
        <v>16</v>
      </c>
      <c r="D575" s="8">
        <v>13</v>
      </c>
      <c r="E575" s="8" t="s">
        <v>196</v>
      </c>
      <c r="F575" s="47" t="s">
        <v>27</v>
      </c>
      <c r="G575" s="96"/>
      <c r="H575" s="43"/>
      <c r="I575" s="68"/>
      <c r="J575" s="87"/>
      <c r="K575" s="68"/>
      <c r="L575" s="236"/>
      <c r="M575" s="69">
        <f t="shared" si="398"/>
        <v>0</v>
      </c>
      <c r="N575" s="69" t="s">
        <v>683</v>
      </c>
      <c r="O575" s="69">
        <f t="shared" si="400"/>
        <v>0</v>
      </c>
      <c r="P575" s="69" t="s">
        <v>683</v>
      </c>
      <c r="Q575" s="69">
        <f t="shared" si="402"/>
        <v>0</v>
      </c>
      <c r="R575" s="69" t="s">
        <v>683</v>
      </c>
    </row>
    <row r="576" spans="1:18" s="15" customFormat="1" ht="30.6" hidden="1" x14ac:dyDescent="0.3">
      <c r="A576" s="200" t="s">
        <v>146</v>
      </c>
      <c r="B576" s="7">
        <v>902</v>
      </c>
      <c r="C576" s="8" t="s">
        <v>16</v>
      </c>
      <c r="D576" s="8">
        <v>13</v>
      </c>
      <c r="E576" s="8" t="s">
        <v>196</v>
      </c>
      <c r="F576" s="8" t="s">
        <v>147</v>
      </c>
      <c r="G576" s="96"/>
      <c r="H576" s="43"/>
      <c r="I576" s="68"/>
      <c r="J576" s="87"/>
      <c r="K576" s="68"/>
      <c r="L576" s="236"/>
      <c r="M576" s="69">
        <f t="shared" si="398"/>
        <v>0</v>
      </c>
      <c r="N576" s="69" t="s">
        <v>683</v>
      </c>
      <c r="O576" s="69">
        <f t="shared" si="400"/>
        <v>0</v>
      </c>
      <c r="P576" s="69" t="s">
        <v>683</v>
      </c>
      <c r="Q576" s="69">
        <f t="shared" si="402"/>
        <v>0</v>
      </c>
      <c r="R576" s="69" t="s">
        <v>683</v>
      </c>
    </row>
    <row r="577" spans="1:18" s="15" customFormat="1" ht="13.5" x14ac:dyDescent="0.25">
      <c r="A577" s="212" t="s">
        <v>45</v>
      </c>
      <c r="B577" s="7">
        <v>902</v>
      </c>
      <c r="C577" s="8" t="s">
        <v>16</v>
      </c>
      <c r="D577" s="8">
        <v>13</v>
      </c>
      <c r="E577" s="8" t="s">
        <v>196</v>
      </c>
      <c r="F577" s="47" t="s">
        <v>25</v>
      </c>
      <c r="G577" s="167"/>
      <c r="H577" s="43">
        <v>540000</v>
      </c>
      <c r="I577" s="68"/>
      <c r="J577" s="87"/>
      <c r="K577" s="68"/>
      <c r="L577" s="236"/>
      <c r="M577" s="69">
        <f t="shared" si="398"/>
        <v>0</v>
      </c>
      <c r="N577" s="69" t="s">
        <v>683</v>
      </c>
      <c r="O577" s="69">
        <f t="shared" si="400"/>
        <v>0</v>
      </c>
      <c r="P577" s="69" t="s">
        <v>683</v>
      </c>
      <c r="Q577" s="69">
        <f t="shared" si="402"/>
        <v>-540000</v>
      </c>
      <c r="R577" s="69">
        <f t="shared" si="403"/>
        <v>0</v>
      </c>
    </row>
    <row r="578" spans="1:18" s="16" customFormat="1" x14ac:dyDescent="0.2">
      <c r="A578" s="177" t="s">
        <v>476</v>
      </c>
      <c r="B578" s="61" t="s">
        <v>252</v>
      </c>
      <c r="C578" s="61" t="s">
        <v>144</v>
      </c>
      <c r="D578" s="61" t="s">
        <v>17</v>
      </c>
      <c r="E578" s="61" t="s">
        <v>18</v>
      </c>
      <c r="F578" s="61" t="s">
        <v>19</v>
      </c>
      <c r="G578" s="61"/>
      <c r="H578" s="62">
        <f>H579+H629+H729+H778+H787</f>
        <v>798415314.5999999</v>
      </c>
      <c r="I578" s="62">
        <f>I579+I629+I729+I778+I787</f>
        <v>861388101.24000001</v>
      </c>
      <c r="J578" s="88">
        <f>J579+J629+J729+J778+J787</f>
        <v>871828541.24000001</v>
      </c>
      <c r="K578" s="62">
        <f>K579+K629+K729+K778+K787</f>
        <v>871828541.24000001</v>
      </c>
      <c r="L578" s="234">
        <f>L579+L629+L729+L778+L787</f>
        <v>854227276.93000019</v>
      </c>
      <c r="M578" s="3">
        <f t="shared" si="398"/>
        <v>10440440</v>
      </c>
      <c r="N578" s="3">
        <f t="shared" si="399"/>
        <v>101.21204831886703</v>
      </c>
      <c r="O578" s="3">
        <f t="shared" si="400"/>
        <v>-17601264.309999824</v>
      </c>
      <c r="P578" s="3">
        <f t="shared" si="401"/>
        <v>97.981109418032403</v>
      </c>
      <c r="Q578" s="3">
        <f t="shared" si="402"/>
        <v>55811962.330000281</v>
      </c>
      <c r="R578" s="3">
        <f t="shared" si="403"/>
        <v>106.99034215769791</v>
      </c>
    </row>
    <row r="579" spans="1:18" s="16" customFormat="1" x14ac:dyDescent="0.2">
      <c r="A579" s="177" t="s">
        <v>477</v>
      </c>
      <c r="B579" s="61" t="s">
        <v>252</v>
      </c>
      <c r="C579" s="61" t="s">
        <v>144</v>
      </c>
      <c r="D579" s="61" t="s">
        <v>16</v>
      </c>
      <c r="E579" s="61" t="s">
        <v>18</v>
      </c>
      <c r="F579" s="61" t="s">
        <v>19</v>
      </c>
      <c r="G579" s="61"/>
      <c r="H579" s="62">
        <f>H580+H585++H590+H595+H600+H604+H609+H613+H617+H621+H625</f>
        <v>203957698.72</v>
      </c>
      <c r="I579" s="62">
        <f t="shared" ref="I579:L579" si="408">I580+I585++I590+I595+I600+I604+I609+I613+I617+I621+I625</f>
        <v>201172101.22999999</v>
      </c>
      <c r="J579" s="62">
        <f t="shared" si="408"/>
        <v>212964726.22999999</v>
      </c>
      <c r="K579" s="62">
        <f t="shared" si="408"/>
        <v>212964726.22999999</v>
      </c>
      <c r="L579" s="234">
        <f t="shared" si="408"/>
        <v>211351639.5</v>
      </c>
      <c r="M579" s="3">
        <f t="shared" si="398"/>
        <v>11792625</v>
      </c>
      <c r="N579" s="3">
        <f t="shared" si="399"/>
        <v>105.86195845641512</v>
      </c>
      <c r="O579" s="3">
        <f t="shared" si="400"/>
        <v>-1613086.7299999893</v>
      </c>
      <c r="P579" s="3">
        <f t="shared" si="401"/>
        <v>99.242556850349999</v>
      </c>
      <c r="Q579" s="3">
        <f t="shared" si="402"/>
        <v>7393940.7800000012</v>
      </c>
      <c r="R579" s="3">
        <f t="shared" si="403"/>
        <v>103.62523249987765</v>
      </c>
    </row>
    <row r="580" spans="1:18" ht="51" x14ac:dyDescent="0.2">
      <c r="A580" s="185" t="s">
        <v>478</v>
      </c>
      <c r="B580" s="64" t="s">
        <v>252</v>
      </c>
      <c r="C580" s="64" t="s">
        <v>144</v>
      </c>
      <c r="D580" s="64" t="s">
        <v>16</v>
      </c>
      <c r="E580" s="64" t="s">
        <v>237</v>
      </c>
      <c r="F580" s="64" t="s">
        <v>19</v>
      </c>
      <c r="G580" s="64"/>
      <c r="H580" s="65">
        <f>H581</f>
        <v>22788204.740000002</v>
      </c>
      <c r="I580" s="65">
        <f>I581</f>
        <v>21415593.079999998</v>
      </c>
      <c r="J580" s="86">
        <f t="shared" ref="J580:J581" si="409">J581</f>
        <v>22281818.079999998</v>
      </c>
      <c r="K580" s="65">
        <f t="shared" ref="K580:L581" si="410">K581</f>
        <v>22281818.079999998</v>
      </c>
      <c r="L580" s="235">
        <f t="shared" si="410"/>
        <v>21415593.079999998</v>
      </c>
      <c r="M580" s="3">
        <f t="shared" si="398"/>
        <v>866225</v>
      </c>
      <c r="N580" s="3">
        <f t="shared" si="399"/>
        <v>104.04483311185516</v>
      </c>
      <c r="O580" s="3">
        <f t="shared" si="400"/>
        <v>-866225</v>
      </c>
      <c r="P580" s="3">
        <f t="shared" si="401"/>
        <v>96.112413282929026</v>
      </c>
      <c r="Q580" s="3">
        <f t="shared" si="402"/>
        <v>-1372611.6600000039</v>
      </c>
      <c r="R580" s="3">
        <f t="shared" si="403"/>
        <v>93.97665732926005</v>
      </c>
    </row>
    <row r="581" spans="1:18" ht="25.5" x14ac:dyDescent="0.2">
      <c r="A581" s="185" t="s">
        <v>94</v>
      </c>
      <c r="B581" s="64" t="s">
        <v>252</v>
      </c>
      <c r="C581" s="64" t="s">
        <v>144</v>
      </c>
      <c r="D581" s="64" t="s">
        <v>16</v>
      </c>
      <c r="E581" s="64" t="s">
        <v>237</v>
      </c>
      <c r="F581" s="64">
        <v>600</v>
      </c>
      <c r="G581" s="64"/>
      <c r="H581" s="65">
        <f>H582</f>
        <v>22788204.740000002</v>
      </c>
      <c r="I581" s="65">
        <f>I582</f>
        <v>21415593.079999998</v>
      </c>
      <c r="J581" s="86">
        <f t="shared" si="409"/>
        <v>22281818.079999998</v>
      </c>
      <c r="K581" s="65">
        <f t="shared" si="410"/>
        <v>22281818.079999998</v>
      </c>
      <c r="L581" s="235">
        <f t="shared" si="410"/>
        <v>21415593.079999998</v>
      </c>
      <c r="M581" s="3">
        <f t="shared" si="398"/>
        <v>866225</v>
      </c>
      <c r="N581" s="3">
        <f t="shared" si="399"/>
        <v>104.04483311185516</v>
      </c>
      <c r="O581" s="3">
        <f t="shared" si="400"/>
        <v>-866225</v>
      </c>
      <c r="P581" s="3">
        <f t="shared" si="401"/>
        <v>96.112413282929026</v>
      </c>
      <c r="Q581" s="3">
        <f t="shared" si="402"/>
        <v>-1372611.6600000039</v>
      </c>
      <c r="R581" s="3">
        <f t="shared" si="403"/>
        <v>93.97665732926005</v>
      </c>
    </row>
    <row r="582" spans="1:18" x14ac:dyDescent="0.2">
      <c r="A582" s="185" t="s">
        <v>636</v>
      </c>
      <c r="B582" s="64" t="s">
        <v>252</v>
      </c>
      <c r="C582" s="64" t="s">
        <v>144</v>
      </c>
      <c r="D582" s="64" t="s">
        <v>16</v>
      </c>
      <c r="E582" s="64" t="s">
        <v>237</v>
      </c>
      <c r="F582" s="64">
        <v>610</v>
      </c>
      <c r="G582" s="64"/>
      <c r="H582" s="65">
        <f>H583+H584</f>
        <v>22788204.740000002</v>
      </c>
      <c r="I582" s="65">
        <v>21415593.079999998</v>
      </c>
      <c r="J582" s="86">
        <f t="shared" ref="J582:L582" si="411">J583+J584</f>
        <v>22281818.079999998</v>
      </c>
      <c r="K582" s="65">
        <f t="shared" si="411"/>
        <v>22281818.079999998</v>
      </c>
      <c r="L582" s="235">
        <f t="shared" si="411"/>
        <v>21415593.079999998</v>
      </c>
      <c r="M582" s="3">
        <f t="shared" si="398"/>
        <v>866225</v>
      </c>
      <c r="N582" s="3">
        <f t="shared" si="399"/>
        <v>104.04483311185516</v>
      </c>
      <c r="O582" s="3">
        <f t="shared" si="400"/>
        <v>-866225</v>
      </c>
      <c r="P582" s="3">
        <f t="shared" si="401"/>
        <v>96.112413282929026</v>
      </c>
      <c r="Q582" s="3">
        <f t="shared" si="402"/>
        <v>-1372611.6600000039</v>
      </c>
      <c r="R582" s="3">
        <f t="shared" si="403"/>
        <v>93.97665732926005</v>
      </c>
    </row>
    <row r="583" spans="1:18" s="15" customFormat="1" ht="51" x14ac:dyDescent="0.2">
      <c r="A583" s="180" t="s">
        <v>651</v>
      </c>
      <c r="B583" s="66" t="s">
        <v>252</v>
      </c>
      <c r="C583" s="66" t="s">
        <v>144</v>
      </c>
      <c r="D583" s="66" t="s">
        <v>16</v>
      </c>
      <c r="E583" s="66" t="s">
        <v>237</v>
      </c>
      <c r="F583" s="66" t="s">
        <v>479</v>
      </c>
      <c r="G583" s="66"/>
      <c r="H583" s="85">
        <v>12201899.880000001</v>
      </c>
      <c r="I583" s="68"/>
      <c r="J583" s="87">
        <v>18089290</v>
      </c>
      <c r="K583" s="68">
        <v>18089290</v>
      </c>
      <c r="L583" s="236">
        <v>17223065</v>
      </c>
      <c r="M583" s="3">
        <f t="shared" si="398"/>
        <v>18089290</v>
      </c>
      <c r="N583" s="3" t="s">
        <v>683</v>
      </c>
      <c r="O583" s="3">
        <f t="shared" si="400"/>
        <v>-866225</v>
      </c>
      <c r="P583" s="3">
        <f t="shared" si="401"/>
        <v>95.211393039748941</v>
      </c>
      <c r="Q583" s="3">
        <f t="shared" si="402"/>
        <v>5021165.1199999992</v>
      </c>
      <c r="R583" s="3">
        <f t="shared" si="403"/>
        <v>141.15068283940059</v>
      </c>
    </row>
    <row r="584" spans="1:18" s="15" customFormat="1" x14ac:dyDescent="0.2">
      <c r="A584" s="191" t="s">
        <v>480</v>
      </c>
      <c r="B584" s="70" t="s">
        <v>252</v>
      </c>
      <c r="C584" s="70" t="s">
        <v>144</v>
      </c>
      <c r="D584" s="70" t="s">
        <v>16</v>
      </c>
      <c r="E584" s="70" t="s">
        <v>237</v>
      </c>
      <c r="F584" s="70" t="s">
        <v>481</v>
      </c>
      <c r="G584" s="70"/>
      <c r="H584" s="105">
        <v>10586304.859999999</v>
      </c>
      <c r="I584" s="142"/>
      <c r="J584" s="87">
        <v>4192528.08</v>
      </c>
      <c r="K584" s="68">
        <v>4192528.08</v>
      </c>
      <c r="L584" s="236">
        <v>4192528.08</v>
      </c>
      <c r="M584" s="3">
        <f t="shared" si="398"/>
        <v>4192528.08</v>
      </c>
      <c r="N584" s="3" t="s">
        <v>683</v>
      </c>
      <c r="O584" s="3">
        <f t="shared" si="400"/>
        <v>0</v>
      </c>
      <c r="P584" s="3">
        <f t="shared" si="401"/>
        <v>100</v>
      </c>
      <c r="Q584" s="3">
        <f t="shared" si="402"/>
        <v>-6393776.7799999993</v>
      </c>
      <c r="R584" s="3">
        <f t="shared" si="403"/>
        <v>39.603318962042437</v>
      </c>
    </row>
    <row r="585" spans="1:18" s="16" customFormat="1" ht="89.25" x14ac:dyDescent="0.25">
      <c r="A585" s="198" t="s">
        <v>779</v>
      </c>
      <c r="B585" s="40">
        <v>902</v>
      </c>
      <c r="C585" s="41" t="s">
        <v>144</v>
      </c>
      <c r="D585" s="41" t="s">
        <v>16</v>
      </c>
      <c r="E585" s="41" t="s">
        <v>780</v>
      </c>
      <c r="F585" s="41" t="s">
        <v>19</v>
      </c>
      <c r="G585" s="81"/>
      <c r="H585" s="42">
        <f t="shared" ref="H585:L586" si="412">H586</f>
        <v>48166572.880000003</v>
      </c>
      <c r="I585" s="42">
        <f t="shared" si="412"/>
        <v>0</v>
      </c>
      <c r="J585" s="42">
        <f t="shared" si="412"/>
        <v>0</v>
      </c>
      <c r="K585" s="42">
        <f t="shared" si="412"/>
        <v>0</v>
      </c>
      <c r="L585" s="239">
        <f t="shared" si="412"/>
        <v>0</v>
      </c>
      <c r="M585" s="3">
        <f t="shared" si="398"/>
        <v>0</v>
      </c>
      <c r="N585" s="3" t="s">
        <v>683</v>
      </c>
      <c r="O585" s="3">
        <f t="shared" si="400"/>
        <v>0</v>
      </c>
      <c r="P585" s="3" t="s">
        <v>683</v>
      </c>
      <c r="Q585" s="3">
        <f t="shared" si="402"/>
        <v>-48166572.880000003</v>
      </c>
      <c r="R585" s="3">
        <f t="shared" si="403"/>
        <v>0</v>
      </c>
    </row>
    <row r="586" spans="1:18" ht="25.5" x14ac:dyDescent="0.25">
      <c r="A586" s="199" t="s">
        <v>94</v>
      </c>
      <c r="B586" s="60">
        <v>902</v>
      </c>
      <c r="C586" s="4" t="s">
        <v>144</v>
      </c>
      <c r="D586" s="4" t="s">
        <v>16</v>
      </c>
      <c r="E586" s="4" t="s">
        <v>780</v>
      </c>
      <c r="F586" s="4" t="s">
        <v>696</v>
      </c>
      <c r="G586" s="75"/>
      <c r="H586" s="59">
        <f t="shared" si="412"/>
        <v>48166572.880000003</v>
      </c>
      <c r="I586" s="59">
        <f t="shared" si="412"/>
        <v>0</v>
      </c>
      <c r="J586" s="59">
        <f t="shared" si="412"/>
        <v>0</v>
      </c>
      <c r="K586" s="59">
        <f t="shared" si="412"/>
        <v>0</v>
      </c>
      <c r="L586" s="240">
        <f t="shared" si="412"/>
        <v>0</v>
      </c>
      <c r="M586" s="3">
        <f t="shared" si="398"/>
        <v>0</v>
      </c>
      <c r="N586" s="3" t="s">
        <v>683</v>
      </c>
      <c r="O586" s="3">
        <f t="shared" si="400"/>
        <v>0</v>
      </c>
      <c r="P586" s="3" t="s">
        <v>683</v>
      </c>
      <c r="Q586" s="3">
        <f t="shared" si="402"/>
        <v>-48166572.880000003</v>
      </c>
      <c r="R586" s="3">
        <f t="shared" si="403"/>
        <v>0</v>
      </c>
    </row>
    <row r="587" spans="1:18" ht="13.5" x14ac:dyDescent="0.25">
      <c r="A587" s="199" t="s">
        <v>636</v>
      </c>
      <c r="B587" s="60">
        <v>902</v>
      </c>
      <c r="C587" s="4" t="s">
        <v>144</v>
      </c>
      <c r="D587" s="4" t="s">
        <v>16</v>
      </c>
      <c r="E587" s="4" t="s">
        <v>780</v>
      </c>
      <c r="F587" s="4" t="s">
        <v>697</v>
      </c>
      <c r="G587" s="75"/>
      <c r="H587" s="59">
        <f>H588+H589</f>
        <v>48166572.880000003</v>
      </c>
      <c r="I587" s="59">
        <f t="shared" ref="I587:L587" si="413">I588+I589</f>
        <v>0</v>
      </c>
      <c r="J587" s="59">
        <f t="shared" si="413"/>
        <v>0</v>
      </c>
      <c r="K587" s="59">
        <f t="shared" si="413"/>
        <v>0</v>
      </c>
      <c r="L587" s="240">
        <f t="shared" si="413"/>
        <v>0</v>
      </c>
      <c r="M587" s="3">
        <f t="shared" si="398"/>
        <v>0</v>
      </c>
      <c r="N587" s="3" t="s">
        <v>683</v>
      </c>
      <c r="O587" s="3">
        <f t="shared" si="400"/>
        <v>0</v>
      </c>
      <c r="P587" s="3" t="s">
        <v>683</v>
      </c>
      <c r="Q587" s="3">
        <f t="shared" si="402"/>
        <v>-48166572.880000003</v>
      </c>
      <c r="R587" s="3">
        <f t="shared" si="403"/>
        <v>0</v>
      </c>
    </row>
    <row r="588" spans="1:18" s="15" customFormat="1" ht="51" x14ac:dyDescent="0.25">
      <c r="A588" s="212" t="s">
        <v>698</v>
      </c>
      <c r="B588" s="7">
        <v>902</v>
      </c>
      <c r="C588" s="8" t="s">
        <v>144</v>
      </c>
      <c r="D588" s="8" t="s">
        <v>16</v>
      </c>
      <c r="E588" s="8" t="s">
        <v>780</v>
      </c>
      <c r="F588" s="47" t="s">
        <v>479</v>
      </c>
      <c r="G588" s="96"/>
      <c r="H588" s="43">
        <v>33077387.100000001</v>
      </c>
      <c r="I588" s="135"/>
      <c r="J588" s="153"/>
      <c r="K588" s="68"/>
      <c r="L588" s="236"/>
      <c r="M588" s="3">
        <f t="shared" si="398"/>
        <v>0</v>
      </c>
      <c r="N588" s="3" t="s">
        <v>683</v>
      </c>
      <c r="O588" s="3">
        <f t="shared" si="400"/>
        <v>0</v>
      </c>
      <c r="P588" s="3" t="s">
        <v>683</v>
      </c>
      <c r="Q588" s="3">
        <f t="shared" si="402"/>
        <v>-33077387.100000001</v>
      </c>
      <c r="R588" s="3">
        <f t="shared" si="403"/>
        <v>0</v>
      </c>
    </row>
    <row r="589" spans="1:18" s="15" customFormat="1" x14ac:dyDescent="0.2">
      <c r="A589" s="213" t="s">
        <v>699</v>
      </c>
      <c r="B589" s="147">
        <v>902</v>
      </c>
      <c r="C589" s="148" t="s">
        <v>144</v>
      </c>
      <c r="D589" s="148" t="s">
        <v>16</v>
      </c>
      <c r="E589" s="148" t="s">
        <v>780</v>
      </c>
      <c r="F589" s="148" t="s">
        <v>481</v>
      </c>
      <c r="G589" s="154"/>
      <c r="H589" s="129">
        <v>15089185.779999999</v>
      </c>
      <c r="I589" s="155"/>
      <c r="J589" s="156"/>
      <c r="K589" s="68"/>
      <c r="L589" s="236"/>
      <c r="M589" s="3">
        <f t="shared" si="398"/>
        <v>0</v>
      </c>
      <c r="N589" s="3" t="s">
        <v>683</v>
      </c>
      <c r="O589" s="3">
        <f t="shared" si="400"/>
        <v>0</v>
      </c>
      <c r="P589" s="3" t="s">
        <v>683</v>
      </c>
      <c r="Q589" s="3">
        <f t="shared" si="402"/>
        <v>-15089185.779999999</v>
      </c>
      <c r="R589" s="3">
        <f t="shared" si="403"/>
        <v>0</v>
      </c>
    </row>
    <row r="590" spans="1:18" ht="76.5" x14ac:dyDescent="0.25">
      <c r="A590" s="198" t="s">
        <v>781</v>
      </c>
      <c r="B590" s="40">
        <v>902</v>
      </c>
      <c r="C590" s="41" t="s">
        <v>144</v>
      </c>
      <c r="D590" s="41" t="s">
        <v>16</v>
      </c>
      <c r="E590" s="41" t="s">
        <v>782</v>
      </c>
      <c r="F590" s="41" t="s">
        <v>19</v>
      </c>
      <c r="G590" s="75"/>
      <c r="H590" s="42">
        <f t="shared" ref="H590:L591" si="414">H591</f>
        <v>87712169</v>
      </c>
      <c r="I590" s="42">
        <f t="shared" si="414"/>
        <v>0</v>
      </c>
      <c r="J590" s="42">
        <f t="shared" si="414"/>
        <v>0</v>
      </c>
      <c r="K590" s="42">
        <f t="shared" si="414"/>
        <v>0</v>
      </c>
      <c r="L590" s="239">
        <f t="shared" si="414"/>
        <v>0</v>
      </c>
      <c r="M590" s="3">
        <f t="shared" si="398"/>
        <v>0</v>
      </c>
      <c r="N590" s="3" t="s">
        <v>683</v>
      </c>
      <c r="O590" s="3">
        <f t="shared" si="400"/>
        <v>0</v>
      </c>
      <c r="P590" s="3" t="s">
        <v>683</v>
      </c>
      <c r="Q590" s="3">
        <f t="shared" si="402"/>
        <v>-87712169</v>
      </c>
      <c r="R590" s="3">
        <f t="shared" si="403"/>
        <v>0</v>
      </c>
    </row>
    <row r="591" spans="1:18" ht="25.5" x14ac:dyDescent="0.25">
      <c r="A591" s="199" t="s">
        <v>94</v>
      </c>
      <c r="B591" s="60">
        <v>902</v>
      </c>
      <c r="C591" s="4" t="s">
        <v>144</v>
      </c>
      <c r="D591" s="4" t="s">
        <v>16</v>
      </c>
      <c r="E591" s="4" t="s">
        <v>782</v>
      </c>
      <c r="F591" s="4" t="s">
        <v>696</v>
      </c>
      <c r="G591" s="75"/>
      <c r="H591" s="59">
        <f t="shared" si="414"/>
        <v>87712169</v>
      </c>
      <c r="I591" s="59">
        <f t="shared" si="414"/>
        <v>0</v>
      </c>
      <c r="J591" s="59">
        <f t="shared" si="414"/>
        <v>0</v>
      </c>
      <c r="K591" s="59">
        <f t="shared" si="414"/>
        <v>0</v>
      </c>
      <c r="L591" s="240">
        <f t="shared" si="414"/>
        <v>0</v>
      </c>
      <c r="M591" s="3">
        <f t="shared" si="398"/>
        <v>0</v>
      </c>
      <c r="N591" s="3" t="s">
        <v>683</v>
      </c>
      <c r="O591" s="3">
        <f t="shared" si="400"/>
        <v>0</v>
      </c>
      <c r="P591" s="3" t="s">
        <v>683</v>
      </c>
      <c r="Q591" s="3">
        <f t="shared" si="402"/>
        <v>-87712169</v>
      </c>
      <c r="R591" s="3">
        <f t="shared" si="403"/>
        <v>0</v>
      </c>
    </row>
    <row r="592" spans="1:18" ht="13.5" x14ac:dyDescent="0.25">
      <c r="A592" s="199" t="s">
        <v>636</v>
      </c>
      <c r="B592" s="60">
        <v>902</v>
      </c>
      <c r="C592" s="8" t="s">
        <v>144</v>
      </c>
      <c r="D592" s="8" t="s">
        <v>16</v>
      </c>
      <c r="E592" s="4" t="s">
        <v>782</v>
      </c>
      <c r="F592" s="4" t="s">
        <v>697</v>
      </c>
      <c r="G592" s="75"/>
      <c r="H592" s="59">
        <f>H593+H594</f>
        <v>87712169</v>
      </c>
      <c r="I592" s="59">
        <f t="shared" ref="I592:L592" si="415">I593+I594</f>
        <v>0</v>
      </c>
      <c r="J592" s="59">
        <f t="shared" si="415"/>
        <v>0</v>
      </c>
      <c r="K592" s="59">
        <f t="shared" si="415"/>
        <v>0</v>
      </c>
      <c r="L592" s="240">
        <f t="shared" si="415"/>
        <v>0</v>
      </c>
      <c r="M592" s="3">
        <f t="shared" si="398"/>
        <v>0</v>
      </c>
      <c r="N592" s="3" t="s">
        <v>683</v>
      </c>
      <c r="O592" s="3">
        <f t="shared" si="400"/>
        <v>0</v>
      </c>
      <c r="P592" s="3" t="s">
        <v>683</v>
      </c>
      <c r="Q592" s="3">
        <f t="shared" si="402"/>
        <v>-87712169</v>
      </c>
      <c r="R592" s="3">
        <f t="shared" si="403"/>
        <v>0</v>
      </c>
    </row>
    <row r="593" spans="1:18" ht="51" x14ac:dyDescent="0.25">
      <c r="A593" s="202" t="s">
        <v>698</v>
      </c>
      <c r="B593" s="7">
        <v>902</v>
      </c>
      <c r="C593" s="8" t="s">
        <v>144</v>
      </c>
      <c r="D593" s="8" t="s">
        <v>16</v>
      </c>
      <c r="E593" s="4" t="s">
        <v>782</v>
      </c>
      <c r="F593" s="8" t="s">
        <v>479</v>
      </c>
      <c r="G593" s="75"/>
      <c r="H593" s="43">
        <v>87712169</v>
      </c>
      <c r="I593" s="124"/>
      <c r="J593" s="124"/>
      <c r="K593" s="79"/>
      <c r="L593" s="235"/>
      <c r="M593" s="3">
        <f t="shared" si="398"/>
        <v>0</v>
      </c>
      <c r="N593" s="3" t="s">
        <v>683</v>
      </c>
      <c r="O593" s="3">
        <f t="shared" si="400"/>
        <v>0</v>
      </c>
      <c r="P593" s="3" t="s">
        <v>683</v>
      </c>
      <c r="Q593" s="3">
        <f t="shared" si="402"/>
        <v>-87712169</v>
      </c>
      <c r="R593" s="3">
        <f t="shared" si="403"/>
        <v>0</v>
      </c>
    </row>
    <row r="594" spans="1:18" ht="13.5" x14ac:dyDescent="0.25">
      <c r="A594" s="202" t="s">
        <v>699</v>
      </c>
      <c r="B594" s="7">
        <v>902</v>
      </c>
      <c r="C594" s="8" t="s">
        <v>144</v>
      </c>
      <c r="D594" s="8" t="s">
        <v>16</v>
      </c>
      <c r="E594" s="4" t="s">
        <v>782</v>
      </c>
      <c r="F594" s="8" t="s">
        <v>481</v>
      </c>
      <c r="G594" s="75"/>
      <c r="H594" s="43">
        <v>0</v>
      </c>
      <c r="I594" s="124"/>
      <c r="J594" s="124"/>
      <c r="K594" s="79"/>
      <c r="L594" s="235"/>
      <c r="M594" s="3">
        <f t="shared" si="398"/>
        <v>0</v>
      </c>
      <c r="N594" s="3" t="s">
        <v>683</v>
      </c>
      <c r="O594" s="3">
        <f t="shared" si="400"/>
        <v>0</v>
      </c>
      <c r="P594" s="3" t="s">
        <v>683</v>
      </c>
      <c r="Q594" s="3">
        <f t="shared" si="402"/>
        <v>0</v>
      </c>
      <c r="R594" s="3" t="s">
        <v>683</v>
      </c>
    </row>
    <row r="595" spans="1:18" ht="63.75" x14ac:dyDescent="0.25">
      <c r="A595" s="198" t="s">
        <v>783</v>
      </c>
      <c r="B595" s="40">
        <v>902</v>
      </c>
      <c r="C595" s="41" t="s">
        <v>144</v>
      </c>
      <c r="D595" s="41" t="s">
        <v>16</v>
      </c>
      <c r="E595" s="41" t="s">
        <v>784</v>
      </c>
      <c r="F595" s="41" t="s">
        <v>19</v>
      </c>
      <c r="G595" s="75"/>
      <c r="H595" s="42">
        <f t="shared" ref="H595:L596" si="416">H596</f>
        <v>6538572.0999999996</v>
      </c>
      <c r="I595" s="42">
        <f t="shared" si="416"/>
        <v>0</v>
      </c>
      <c r="J595" s="42">
        <f t="shared" si="416"/>
        <v>0</v>
      </c>
      <c r="K595" s="42">
        <f t="shared" si="416"/>
        <v>0</v>
      </c>
      <c r="L595" s="239">
        <f t="shared" si="416"/>
        <v>0</v>
      </c>
      <c r="M595" s="3">
        <f t="shared" si="398"/>
        <v>0</v>
      </c>
      <c r="N595" s="3" t="s">
        <v>683</v>
      </c>
      <c r="O595" s="3">
        <f t="shared" si="400"/>
        <v>0</v>
      </c>
      <c r="P595" s="3" t="s">
        <v>683</v>
      </c>
      <c r="Q595" s="3">
        <f t="shared" si="402"/>
        <v>-6538572.0999999996</v>
      </c>
      <c r="R595" s="3">
        <f t="shared" si="403"/>
        <v>0</v>
      </c>
    </row>
    <row r="596" spans="1:18" ht="25.5" x14ac:dyDescent="0.25">
      <c r="A596" s="199" t="s">
        <v>94</v>
      </c>
      <c r="B596" s="60">
        <v>902</v>
      </c>
      <c r="C596" s="4" t="s">
        <v>144</v>
      </c>
      <c r="D596" s="4" t="s">
        <v>16</v>
      </c>
      <c r="E596" s="4" t="s">
        <v>784</v>
      </c>
      <c r="F596" s="4" t="s">
        <v>696</v>
      </c>
      <c r="G596" s="75"/>
      <c r="H596" s="59">
        <f t="shared" si="416"/>
        <v>6538572.0999999996</v>
      </c>
      <c r="I596" s="59">
        <f t="shared" si="416"/>
        <v>0</v>
      </c>
      <c r="J596" s="59">
        <f t="shared" si="416"/>
        <v>0</v>
      </c>
      <c r="K596" s="59">
        <f t="shared" si="416"/>
        <v>0</v>
      </c>
      <c r="L596" s="240">
        <f t="shared" si="416"/>
        <v>0</v>
      </c>
      <c r="M596" s="3">
        <f t="shared" si="398"/>
        <v>0</v>
      </c>
      <c r="N596" s="3" t="s">
        <v>683</v>
      </c>
      <c r="O596" s="3">
        <f t="shared" si="400"/>
        <v>0</v>
      </c>
      <c r="P596" s="3" t="s">
        <v>683</v>
      </c>
      <c r="Q596" s="3">
        <f t="shared" si="402"/>
        <v>-6538572.0999999996</v>
      </c>
      <c r="R596" s="3">
        <f t="shared" si="403"/>
        <v>0</v>
      </c>
    </row>
    <row r="597" spans="1:18" ht="13.5" x14ac:dyDescent="0.25">
      <c r="A597" s="199" t="s">
        <v>636</v>
      </c>
      <c r="B597" s="60">
        <v>902</v>
      </c>
      <c r="C597" s="8" t="s">
        <v>144</v>
      </c>
      <c r="D597" s="8" t="s">
        <v>16</v>
      </c>
      <c r="E597" s="4" t="s">
        <v>784</v>
      </c>
      <c r="F597" s="4" t="s">
        <v>697</v>
      </c>
      <c r="G597" s="75"/>
      <c r="H597" s="59">
        <f>H598+H599</f>
        <v>6538572.0999999996</v>
      </c>
      <c r="I597" s="59">
        <f t="shared" ref="I597:L597" si="417">I598+I599</f>
        <v>0</v>
      </c>
      <c r="J597" s="59">
        <f t="shared" si="417"/>
        <v>0</v>
      </c>
      <c r="K597" s="59">
        <f t="shared" si="417"/>
        <v>0</v>
      </c>
      <c r="L597" s="240">
        <f t="shared" si="417"/>
        <v>0</v>
      </c>
      <c r="M597" s="3">
        <f t="shared" si="398"/>
        <v>0</v>
      </c>
      <c r="N597" s="3" t="s">
        <v>683</v>
      </c>
      <c r="O597" s="3">
        <f t="shared" si="400"/>
        <v>0</v>
      </c>
      <c r="P597" s="3" t="s">
        <v>683</v>
      </c>
      <c r="Q597" s="3">
        <f t="shared" si="402"/>
        <v>-6538572.0999999996</v>
      </c>
      <c r="R597" s="3">
        <f t="shared" si="403"/>
        <v>0</v>
      </c>
    </row>
    <row r="598" spans="1:18" ht="51" x14ac:dyDescent="0.25">
      <c r="A598" s="202" t="s">
        <v>698</v>
      </c>
      <c r="B598" s="7">
        <v>902</v>
      </c>
      <c r="C598" s="8" t="s">
        <v>144</v>
      </c>
      <c r="D598" s="8" t="s">
        <v>16</v>
      </c>
      <c r="E598" s="4" t="s">
        <v>784</v>
      </c>
      <c r="F598" s="8" t="s">
        <v>479</v>
      </c>
      <c r="G598" s="75"/>
      <c r="H598" s="43">
        <v>6538572.0999999996</v>
      </c>
      <c r="I598" s="124"/>
      <c r="J598" s="124"/>
      <c r="K598" s="79"/>
      <c r="L598" s="235"/>
      <c r="M598" s="3">
        <f t="shared" si="398"/>
        <v>0</v>
      </c>
      <c r="N598" s="3" t="s">
        <v>683</v>
      </c>
      <c r="O598" s="3">
        <f t="shared" si="400"/>
        <v>0</v>
      </c>
      <c r="P598" s="3" t="s">
        <v>683</v>
      </c>
      <c r="Q598" s="3">
        <f t="shared" si="402"/>
        <v>-6538572.0999999996</v>
      </c>
      <c r="R598" s="3">
        <f t="shared" si="403"/>
        <v>0</v>
      </c>
    </row>
    <row r="599" spans="1:18" ht="13.9" hidden="1" x14ac:dyDescent="0.3">
      <c r="A599" s="200" t="s">
        <v>699</v>
      </c>
      <c r="B599" s="7">
        <v>902</v>
      </c>
      <c r="C599" s="8" t="s">
        <v>144</v>
      </c>
      <c r="D599" s="8" t="s">
        <v>16</v>
      </c>
      <c r="E599" s="4" t="s">
        <v>784</v>
      </c>
      <c r="F599" s="8" t="s">
        <v>481</v>
      </c>
      <c r="G599" s="75"/>
      <c r="H599" s="43"/>
      <c r="I599" s="124"/>
      <c r="J599" s="124"/>
      <c r="K599" s="79"/>
      <c r="L599" s="235"/>
      <c r="M599" s="3">
        <f t="shared" si="398"/>
        <v>0</v>
      </c>
      <c r="N599" s="3" t="s">
        <v>683</v>
      </c>
      <c r="O599" s="3">
        <f t="shared" si="400"/>
        <v>0</v>
      </c>
      <c r="P599" s="3" t="s">
        <v>683</v>
      </c>
      <c r="Q599" s="3">
        <f t="shared" si="402"/>
        <v>0</v>
      </c>
      <c r="R599" s="3" t="s">
        <v>683</v>
      </c>
    </row>
    <row r="600" spans="1:18" s="15" customFormat="1" ht="76.5" x14ac:dyDescent="0.2">
      <c r="A600" s="201" t="s">
        <v>482</v>
      </c>
      <c r="B600" s="107" t="s">
        <v>252</v>
      </c>
      <c r="C600" s="107" t="s">
        <v>144</v>
      </c>
      <c r="D600" s="107" t="s">
        <v>16</v>
      </c>
      <c r="E600" s="107" t="s">
        <v>238</v>
      </c>
      <c r="F600" s="107" t="s">
        <v>19</v>
      </c>
      <c r="G600" s="107"/>
      <c r="H600" s="146">
        <f t="shared" ref="H600:I602" si="418">H601</f>
        <v>0</v>
      </c>
      <c r="I600" s="146">
        <f t="shared" si="418"/>
        <v>122109833</v>
      </c>
      <c r="J600" s="86">
        <f t="shared" ref="J600:J602" si="419">J601</f>
        <v>133036233</v>
      </c>
      <c r="K600" s="65">
        <f t="shared" ref="K600:L602" si="420">K601</f>
        <v>133036233</v>
      </c>
      <c r="L600" s="235">
        <f t="shared" si="420"/>
        <v>132289371.27</v>
      </c>
      <c r="M600" s="3">
        <f t="shared" si="398"/>
        <v>10926400</v>
      </c>
      <c r="N600" s="3">
        <f t="shared" si="399"/>
        <v>108.94800994445713</v>
      </c>
      <c r="O600" s="3">
        <f t="shared" si="400"/>
        <v>-746861.73000000417</v>
      </c>
      <c r="P600" s="3">
        <f t="shared" si="401"/>
        <v>99.438602767713661</v>
      </c>
      <c r="Q600" s="3">
        <f t="shared" si="402"/>
        <v>132289371.27</v>
      </c>
      <c r="R600" s="3" t="s">
        <v>683</v>
      </c>
    </row>
    <row r="601" spans="1:18" s="15" customFormat="1" ht="25.5" x14ac:dyDescent="0.2">
      <c r="A601" s="185" t="s">
        <v>94</v>
      </c>
      <c r="B601" s="64" t="s">
        <v>252</v>
      </c>
      <c r="C601" s="64" t="s">
        <v>144</v>
      </c>
      <c r="D601" s="64" t="s">
        <v>16</v>
      </c>
      <c r="E601" s="64" t="s">
        <v>238</v>
      </c>
      <c r="F601" s="64">
        <v>600</v>
      </c>
      <c r="G601" s="64"/>
      <c r="H601" s="65">
        <f t="shared" si="418"/>
        <v>0</v>
      </c>
      <c r="I601" s="65">
        <f t="shared" si="418"/>
        <v>122109833</v>
      </c>
      <c r="J601" s="86">
        <f t="shared" si="419"/>
        <v>133036233</v>
      </c>
      <c r="K601" s="65">
        <f t="shared" si="420"/>
        <v>133036233</v>
      </c>
      <c r="L601" s="235">
        <f t="shared" si="420"/>
        <v>132289371.27</v>
      </c>
      <c r="M601" s="3">
        <f t="shared" si="398"/>
        <v>10926400</v>
      </c>
      <c r="N601" s="3">
        <f t="shared" si="399"/>
        <v>108.94800994445713</v>
      </c>
      <c r="O601" s="3">
        <f t="shared" si="400"/>
        <v>-746861.73000000417</v>
      </c>
      <c r="P601" s="3">
        <f t="shared" si="401"/>
        <v>99.438602767713661</v>
      </c>
      <c r="Q601" s="3">
        <f t="shared" si="402"/>
        <v>132289371.27</v>
      </c>
      <c r="R601" s="3" t="s">
        <v>683</v>
      </c>
    </row>
    <row r="602" spans="1:18" s="15" customFormat="1" x14ac:dyDescent="0.2">
      <c r="A602" s="185" t="s">
        <v>636</v>
      </c>
      <c r="B602" s="64" t="s">
        <v>252</v>
      </c>
      <c r="C602" s="64" t="s">
        <v>144</v>
      </c>
      <c r="D602" s="64" t="s">
        <v>16</v>
      </c>
      <c r="E602" s="64" t="s">
        <v>238</v>
      </c>
      <c r="F602" s="64">
        <v>610</v>
      </c>
      <c r="G602" s="64"/>
      <c r="H602" s="65">
        <f t="shared" si="418"/>
        <v>0</v>
      </c>
      <c r="I602" s="65">
        <v>122109833</v>
      </c>
      <c r="J602" s="86">
        <f t="shared" si="419"/>
        <v>133036233</v>
      </c>
      <c r="K602" s="65">
        <f t="shared" si="420"/>
        <v>133036233</v>
      </c>
      <c r="L602" s="235">
        <f t="shared" si="420"/>
        <v>132289371.27</v>
      </c>
      <c r="M602" s="3">
        <f t="shared" si="398"/>
        <v>10926400</v>
      </c>
      <c r="N602" s="3">
        <f t="shared" si="399"/>
        <v>108.94800994445713</v>
      </c>
      <c r="O602" s="3">
        <f t="shared" si="400"/>
        <v>-746861.73000000417</v>
      </c>
      <c r="P602" s="3">
        <f t="shared" si="401"/>
        <v>99.438602767713661</v>
      </c>
      <c r="Q602" s="3">
        <f t="shared" si="402"/>
        <v>132289371.27</v>
      </c>
      <c r="R602" s="3" t="s">
        <v>683</v>
      </c>
    </row>
    <row r="603" spans="1:18" s="15" customFormat="1" ht="51" x14ac:dyDescent="0.2">
      <c r="A603" s="180" t="s">
        <v>651</v>
      </c>
      <c r="B603" s="66" t="s">
        <v>252</v>
      </c>
      <c r="C603" s="66" t="s">
        <v>144</v>
      </c>
      <c r="D603" s="66" t="s">
        <v>16</v>
      </c>
      <c r="E603" s="66" t="s">
        <v>238</v>
      </c>
      <c r="F603" s="66" t="s">
        <v>479</v>
      </c>
      <c r="G603" s="66"/>
      <c r="H603" s="85"/>
      <c r="I603" s="68"/>
      <c r="J603" s="87">
        <v>133036233</v>
      </c>
      <c r="K603" s="68">
        <v>133036233</v>
      </c>
      <c r="L603" s="236">
        <v>132289371.27</v>
      </c>
      <c r="M603" s="69">
        <f t="shared" si="398"/>
        <v>133036233</v>
      </c>
      <c r="N603" s="69" t="s">
        <v>683</v>
      </c>
      <c r="O603" s="69">
        <f t="shared" si="400"/>
        <v>-746861.73000000417</v>
      </c>
      <c r="P603" s="69">
        <f t="shared" si="401"/>
        <v>99.438602767713661</v>
      </c>
      <c r="Q603" s="69">
        <f t="shared" si="402"/>
        <v>132289371.27</v>
      </c>
      <c r="R603" s="69" t="s">
        <v>683</v>
      </c>
    </row>
    <row r="604" spans="1:18" ht="63.75" x14ac:dyDescent="0.2">
      <c r="A604" s="185" t="s">
        <v>483</v>
      </c>
      <c r="B604" s="64" t="s">
        <v>252</v>
      </c>
      <c r="C604" s="64" t="s">
        <v>144</v>
      </c>
      <c r="D604" s="64" t="s">
        <v>16</v>
      </c>
      <c r="E604" s="64" t="s">
        <v>239</v>
      </c>
      <c r="F604" s="64" t="s">
        <v>19</v>
      </c>
      <c r="G604" s="64"/>
      <c r="H604" s="65">
        <f>H605</f>
        <v>0</v>
      </c>
      <c r="I604" s="65">
        <f>I605</f>
        <v>12787725.15</v>
      </c>
      <c r="J604" s="86">
        <f t="shared" ref="J604:J605" si="421">J605</f>
        <v>12787725.15</v>
      </c>
      <c r="K604" s="65">
        <f t="shared" ref="K604:L605" si="422">K605</f>
        <v>12787725.15</v>
      </c>
      <c r="L604" s="235">
        <f t="shared" si="422"/>
        <v>12787725.15</v>
      </c>
      <c r="M604" s="3">
        <f t="shared" si="398"/>
        <v>0</v>
      </c>
      <c r="N604" s="3">
        <f t="shared" si="399"/>
        <v>100</v>
      </c>
      <c r="O604" s="3">
        <f t="shared" si="400"/>
        <v>0</v>
      </c>
      <c r="P604" s="3">
        <f t="shared" si="401"/>
        <v>100</v>
      </c>
      <c r="Q604" s="3">
        <f t="shared" si="402"/>
        <v>12787725.15</v>
      </c>
      <c r="R604" s="3" t="s">
        <v>683</v>
      </c>
    </row>
    <row r="605" spans="1:18" ht="25.5" x14ac:dyDescent="0.2">
      <c r="A605" s="185" t="s">
        <v>94</v>
      </c>
      <c r="B605" s="64" t="s">
        <v>252</v>
      </c>
      <c r="C605" s="64" t="s">
        <v>144</v>
      </c>
      <c r="D605" s="64" t="s">
        <v>16</v>
      </c>
      <c r="E605" s="64" t="s">
        <v>239</v>
      </c>
      <c r="F605" s="64">
        <v>600</v>
      </c>
      <c r="G605" s="64"/>
      <c r="H605" s="65">
        <f>H606</f>
        <v>0</v>
      </c>
      <c r="I605" s="65">
        <f>I606</f>
        <v>12787725.15</v>
      </c>
      <c r="J605" s="86">
        <f t="shared" si="421"/>
        <v>12787725.15</v>
      </c>
      <c r="K605" s="65">
        <f t="shared" si="422"/>
        <v>12787725.15</v>
      </c>
      <c r="L605" s="235">
        <f t="shared" si="422"/>
        <v>12787725.15</v>
      </c>
      <c r="M605" s="3">
        <f t="shared" si="398"/>
        <v>0</v>
      </c>
      <c r="N605" s="3">
        <f t="shared" si="399"/>
        <v>100</v>
      </c>
      <c r="O605" s="3">
        <f t="shared" si="400"/>
        <v>0</v>
      </c>
      <c r="P605" s="3">
        <f t="shared" si="401"/>
        <v>100</v>
      </c>
      <c r="Q605" s="3">
        <f t="shared" si="402"/>
        <v>12787725.15</v>
      </c>
      <c r="R605" s="3" t="s">
        <v>683</v>
      </c>
    </row>
    <row r="606" spans="1:18" x14ac:dyDescent="0.2">
      <c r="A606" s="185" t="s">
        <v>636</v>
      </c>
      <c r="B606" s="64" t="s">
        <v>252</v>
      </c>
      <c r="C606" s="64" t="s">
        <v>144</v>
      </c>
      <c r="D606" s="64" t="s">
        <v>16</v>
      </c>
      <c r="E606" s="64" t="s">
        <v>239</v>
      </c>
      <c r="F606" s="64">
        <v>610</v>
      </c>
      <c r="G606" s="64"/>
      <c r="H606" s="65">
        <f>H607+H608</f>
        <v>0</v>
      </c>
      <c r="I606" s="65">
        <v>12787725.15</v>
      </c>
      <c r="J606" s="86">
        <f t="shared" ref="J606:L606" si="423">J607+J608</f>
        <v>12787725.15</v>
      </c>
      <c r="K606" s="65">
        <f t="shared" si="423"/>
        <v>12787725.15</v>
      </c>
      <c r="L606" s="235">
        <f t="shared" si="423"/>
        <v>12787725.15</v>
      </c>
      <c r="M606" s="3">
        <f t="shared" si="398"/>
        <v>0</v>
      </c>
      <c r="N606" s="3">
        <f t="shared" si="399"/>
        <v>100</v>
      </c>
      <c r="O606" s="3">
        <f t="shared" si="400"/>
        <v>0</v>
      </c>
      <c r="P606" s="3">
        <f t="shared" si="401"/>
        <v>100</v>
      </c>
      <c r="Q606" s="3">
        <f t="shared" si="402"/>
        <v>12787725.15</v>
      </c>
      <c r="R606" s="3" t="s">
        <v>683</v>
      </c>
    </row>
    <row r="607" spans="1:18" s="15" customFormat="1" ht="51" x14ac:dyDescent="0.2">
      <c r="A607" s="180" t="s">
        <v>651</v>
      </c>
      <c r="B607" s="66" t="s">
        <v>252</v>
      </c>
      <c r="C607" s="66" t="s">
        <v>144</v>
      </c>
      <c r="D607" s="66" t="s">
        <v>16</v>
      </c>
      <c r="E607" s="66" t="s">
        <v>239</v>
      </c>
      <c r="F607" s="66" t="s">
        <v>479</v>
      </c>
      <c r="G607" s="66"/>
      <c r="H607" s="85"/>
      <c r="I607" s="68"/>
      <c r="J607" s="87">
        <v>11015000</v>
      </c>
      <c r="K607" s="68">
        <v>11015000</v>
      </c>
      <c r="L607" s="236">
        <v>11015000</v>
      </c>
      <c r="M607" s="69">
        <f t="shared" si="398"/>
        <v>11015000</v>
      </c>
      <c r="N607" s="69" t="s">
        <v>683</v>
      </c>
      <c r="O607" s="69">
        <f t="shared" si="400"/>
        <v>0</v>
      </c>
      <c r="P607" s="69">
        <f t="shared" si="401"/>
        <v>100</v>
      </c>
      <c r="Q607" s="69">
        <f t="shared" si="402"/>
        <v>11015000</v>
      </c>
      <c r="R607" s="69" t="s">
        <v>683</v>
      </c>
    </row>
    <row r="608" spans="1:18" s="15" customFormat="1" x14ac:dyDescent="0.2">
      <c r="A608" s="180" t="s">
        <v>480</v>
      </c>
      <c r="B608" s="66" t="s">
        <v>252</v>
      </c>
      <c r="C608" s="66" t="s">
        <v>144</v>
      </c>
      <c r="D608" s="66" t="s">
        <v>16</v>
      </c>
      <c r="E608" s="66" t="s">
        <v>239</v>
      </c>
      <c r="F608" s="66" t="s">
        <v>481</v>
      </c>
      <c r="G608" s="66"/>
      <c r="H608" s="85"/>
      <c r="I608" s="68"/>
      <c r="J608" s="87">
        <v>1772725.15</v>
      </c>
      <c r="K608" s="68">
        <v>1772725.15</v>
      </c>
      <c r="L608" s="236">
        <v>1772725.15</v>
      </c>
      <c r="M608" s="69">
        <f t="shared" si="398"/>
        <v>1772725.15</v>
      </c>
      <c r="N608" s="69" t="s">
        <v>683</v>
      </c>
      <c r="O608" s="69">
        <f t="shared" si="400"/>
        <v>0</v>
      </c>
      <c r="P608" s="69">
        <f t="shared" si="401"/>
        <v>100</v>
      </c>
      <c r="Q608" s="69">
        <f t="shared" si="402"/>
        <v>1772725.15</v>
      </c>
      <c r="R608" s="69" t="s">
        <v>683</v>
      </c>
    </row>
    <row r="609" spans="1:18" s="15" customFormat="1" ht="76.5" x14ac:dyDescent="0.2">
      <c r="A609" s="185" t="s">
        <v>484</v>
      </c>
      <c r="B609" s="64" t="s">
        <v>252</v>
      </c>
      <c r="C609" s="64" t="s">
        <v>144</v>
      </c>
      <c r="D609" s="64" t="s">
        <v>16</v>
      </c>
      <c r="E609" s="64" t="s">
        <v>240</v>
      </c>
      <c r="F609" s="64" t="s">
        <v>19</v>
      </c>
      <c r="G609" s="64"/>
      <c r="H609" s="65">
        <f t="shared" ref="H609:I611" si="424">H610</f>
        <v>38752180</v>
      </c>
      <c r="I609" s="65">
        <f t="shared" si="424"/>
        <v>44858950</v>
      </c>
      <c r="J609" s="86">
        <f t="shared" ref="J609:J611" si="425">J610</f>
        <v>44858950</v>
      </c>
      <c r="K609" s="65">
        <f t="shared" ref="K609:L611" si="426">K610</f>
        <v>44858950</v>
      </c>
      <c r="L609" s="235">
        <f t="shared" si="426"/>
        <v>44858950</v>
      </c>
      <c r="M609" s="3">
        <f t="shared" si="398"/>
        <v>0</v>
      </c>
      <c r="N609" s="3">
        <f t="shared" si="399"/>
        <v>100</v>
      </c>
      <c r="O609" s="3">
        <f t="shared" si="400"/>
        <v>0</v>
      </c>
      <c r="P609" s="3">
        <f t="shared" si="401"/>
        <v>100</v>
      </c>
      <c r="Q609" s="3">
        <f t="shared" si="402"/>
        <v>6106770</v>
      </c>
      <c r="R609" s="3">
        <f t="shared" si="403"/>
        <v>115.75851990778325</v>
      </c>
    </row>
    <row r="610" spans="1:18" s="15" customFormat="1" ht="25.5" x14ac:dyDescent="0.2">
      <c r="A610" s="185" t="s">
        <v>94</v>
      </c>
      <c r="B610" s="64" t="s">
        <v>252</v>
      </c>
      <c r="C610" s="64" t="s">
        <v>144</v>
      </c>
      <c r="D610" s="64" t="s">
        <v>16</v>
      </c>
      <c r="E610" s="64" t="s">
        <v>240</v>
      </c>
      <c r="F610" s="64">
        <v>600</v>
      </c>
      <c r="G610" s="64"/>
      <c r="H610" s="65">
        <f t="shared" si="424"/>
        <v>38752180</v>
      </c>
      <c r="I610" s="65">
        <f t="shared" si="424"/>
        <v>44858950</v>
      </c>
      <c r="J610" s="86">
        <f t="shared" si="425"/>
        <v>44858950</v>
      </c>
      <c r="K610" s="65">
        <f t="shared" si="426"/>
        <v>44858950</v>
      </c>
      <c r="L610" s="235">
        <f t="shared" si="426"/>
        <v>44858950</v>
      </c>
      <c r="M610" s="3">
        <f t="shared" si="398"/>
        <v>0</v>
      </c>
      <c r="N610" s="3">
        <f t="shared" si="399"/>
        <v>100</v>
      </c>
      <c r="O610" s="3">
        <f t="shared" si="400"/>
        <v>0</v>
      </c>
      <c r="P610" s="3">
        <f t="shared" si="401"/>
        <v>100</v>
      </c>
      <c r="Q610" s="3">
        <f t="shared" si="402"/>
        <v>6106770</v>
      </c>
      <c r="R610" s="3">
        <f t="shared" si="403"/>
        <v>115.75851990778325</v>
      </c>
    </row>
    <row r="611" spans="1:18" s="15" customFormat="1" x14ac:dyDescent="0.2">
      <c r="A611" s="185" t="s">
        <v>636</v>
      </c>
      <c r="B611" s="64" t="s">
        <v>252</v>
      </c>
      <c r="C611" s="64" t="s">
        <v>144</v>
      </c>
      <c r="D611" s="64" t="s">
        <v>16</v>
      </c>
      <c r="E611" s="64" t="s">
        <v>240</v>
      </c>
      <c r="F611" s="64">
        <v>610</v>
      </c>
      <c r="G611" s="64"/>
      <c r="H611" s="65">
        <f t="shared" si="424"/>
        <v>38752180</v>
      </c>
      <c r="I611" s="65">
        <v>44858950</v>
      </c>
      <c r="J611" s="86">
        <f t="shared" si="425"/>
        <v>44858950</v>
      </c>
      <c r="K611" s="65">
        <f t="shared" si="426"/>
        <v>44858950</v>
      </c>
      <c r="L611" s="235">
        <f t="shared" si="426"/>
        <v>44858950</v>
      </c>
      <c r="M611" s="3">
        <f t="shared" si="398"/>
        <v>0</v>
      </c>
      <c r="N611" s="3">
        <f t="shared" si="399"/>
        <v>100</v>
      </c>
      <c r="O611" s="3">
        <f t="shared" si="400"/>
        <v>0</v>
      </c>
      <c r="P611" s="3">
        <f t="shared" si="401"/>
        <v>100</v>
      </c>
      <c r="Q611" s="3">
        <f t="shared" si="402"/>
        <v>6106770</v>
      </c>
      <c r="R611" s="3">
        <f t="shared" si="403"/>
        <v>115.75851990778325</v>
      </c>
    </row>
    <row r="612" spans="1:18" s="15" customFormat="1" ht="51" x14ac:dyDescent="0.2">
      <c r="A612" s="180" t="s">
        <v>651</v>
      </c>
      <c r="B612" s="66" t="s">
        <v>252</v>
      </c>
      <c r="C612" s="66" t="s">
        <v>144</v>
      </c>
      <c r="D612" s="66" t="s">
        <v>16</v>
      </c>
      <c r="E612" s="66" t="s">
        <v>240</v>
      </c>
      <c r="F612" s="66" t="s">
        <v>479</v>
      </c>
      <c r="G612" s="66" t="s">
        <v>485</v>
      </c>
      <c r="H612" s="85">
        <v>38752180</v>
      </c>
      <c r="I612" s="68"/>
      <c r="J612" s="87">
        <v>44858950</v>
      </c>
      <c r="K612" s="68">
        <v>44858950</v>
      </c>
      <c r="L612" s="236">
        <v>44858950</v>
      </c>
      <c r="M612" s="69">
        <f t="shared" si="398"/>
        <v>44858950</v>
      </c>
      <c r="N612" s="69" t="s">
        <v>683</v>
      </c>
      <c r="O612" s="69">
        <f t="shared" si="400"/>
        <v>0</v>
      </c>
      <c r="P612" s="69">
        <f t="shared" si="401"/>
        <v>100</v>
      </c>
      <c r="Q612" s="69">
        <f t="shared" si="402"/>
        <v>6106770</v>
      </c>
      <c r="R612" s="69">
        <f t="shared" si="403"/>
        <v>115.75851990778325</v>
      </c>
    </row>
    <row r="613" spans="1:18" ht="40.9" hidden="1" x14ac:dyDescent="0.3">
      <c r="A613" s="185" t="s">
        <v>486</v>
      </c>
      <c r="B613" s="64" t="s">
        <v>252</v>
      </c>
      <c r="C613" s="64" t="s">
        <v>144</v>
      </c>
      <c r="D613" s="64" t="s">
        <v>16</v>
      </c>
      <c r="E613" s="64" t="s">
        <v>241</v>
      </c>
      <c r="F613" s="64" t="s">
        <v>19</v>
      </c>
      <c r="G613" s="64"/>
      <c r="H613" s="65">
        <f>H614</f>
        <v>0</v>
      </c>
      <c r="I613" s="65">
        <f>I614</f>
        <v>0</v>
      </c>
      <c r="J613" s="86">
        <f t="shared" ref="J613:L613" si="427">J614</f>
        <v>0</v>
      </c>
      <c r="K613" s="65">
        <f t="shared" si="427"/>
        <v>0</v>
      </c>
      <c r="L613" s="235">
        <f t="shared" si="427"/>
        <v>0</v>
      </c>
      <c r="M613" s="3">
        <f t="shared" si="398"/>
        <v>0</v>
      </c>
      <c r="N613" s="3" t="s">
        <v>683</v>
      </c>
      <c r="O613" s="3">
        <f t="shared" si="400"/>
        <v>0</v>
      </c>
      <c r="P613" s="3" t="s">
        <v>683</v>
      </c>
      <c r="Q613" s="3">
        <f t="shared" si="402"/>
        <v>0</v>
      </c>
      <c r="R613" s="3" t="s">
        <v>683</v>
      </c>
    </row>
    <row r="614" spans="1:18" ht="20.45" hidden="1" x14ac:dyDescent="0.3">
      <c r="A614" s="185" t="s">
        <v>94</v>
      </c>
      <c r="B614" s="64" t="s">
        <v>252</v>
      </c>
      <c r="C614" s="64" t="s">
        <v>144</v>
      </c>
      <c r="D614" s="64" t="s">
        <v>16</v>
      </c>
      <c r="E614" s="64" t="s">
        <v>241</v>
      </c>
      <c r="F614" s="64">
        <v>600</v>
      </c>
      <c r="G614" s="64"/>
      <c r="H614" s="65">
        <f>H616</f>
        <v>0</v>
      </c>
      <c r="I614" s="65">
        <f>I616</f>
        <v>0</v>
      </c>
      <c r="J614" s="86">
        <f>J616</f>
        <v>0</v>
      </c>
      <c r="K614" s="65">
        <f t="shared" ref="K614:L614" si="428">K616</f>
        <v>0</v>
      </c>
      <c r="L614" s="235">
        <f t="shared" si="428"/>
        <v>0</v>
      </c>
      <c r="M614" s="3">
        <f t="shared" si="398"/>
        <v>0</v>
      </c>
      <c r="N614" s="3" t="s">
        <v>683</v>
      </c>
      <c r="O614" s="3">
        <f t="shared" si="400"/>
        <v>0</v>
      </c>
      <c r="P614" s="3" t="s">
        <v>683</v>
      </c>
      <c r="Q614" s="3">
        <f t="shared" si="402"/>
        <v>0</v>
      </c>
      <c r="R614" s="3" t="s">
        <v>683</v>
      </c>
    </row>
    <row r="615" spans="1:18" ht="13.9" hidden="1" x14ac:dyDescent="0.3">
      <c r="A615" s="185" t="s">
        <v>636</v>
      </c>
      <c r="B615" s="64" t="s">
        <v>252</v>
      </c>
      <c r="C615" s="64" t="s">
        <v>144</v>
      </c>
      <c r="D615" s="64" t="s">
        <v>16</v>
      </c>
      <c r="E615" s="64" t="s">
        <v>241</v>
      </c>
      <c r="F615" s="64">
        <v>610</v>
      </c>
      <c r="G615" s="64"/>
      <c r="H615" s="65"/>
      <c r="I615" s="65"/>
      <c r="J615" s="86"/>
      <c r="K615" s="65"/>
      <c r="L615" s="235"/>
      <c r="M615" s="3">
        <f t="shared" si="398"/>
        <v>0</v>
      </c>
      <c r="N615" s="3" t="s">
        <v>683</v>
      </c>
      <c r="O615" s="3">
        <f t="shared" si="400"/>
        <v>0</v>
      </c>
      <c r="P615" s="3" t="s">
        <v>683</v>
      </c>
      <c r="Q615" s="3">
        <f t="shared" si="402"/>
        <v>0</v>
      </c>
      <c r="R615" s="3" t="s">
        <v>683</v>
      </c>
    </row>
    <row r="616" spans="1:18" s="15" customFormat="1" ht="40.9" hidden="1" x14ac:dyDescent="0.3">
      <c r="A616" s="180" t="s">
        <v>651</v>
      </c>
      <c r="B616" s="66" t="s">
        <v>252</v>
      </c>
      <c r="C616" s="66" t="s">
        <v>144</v>
      </c>
      <c r="D616" s="66" t="s">
        <v>16</v>
      </c>
      <c r="E616" s="66" t="s">
        <v>241</v>
      </c>
      <c r="F616" s="66" t="s">
        <v>479</v>
      </c>
      <c r="G616" s="66"/>
      <c r="H616" s="85"/>
      <c r="I616" s="68">
        <v>0</v>
      </c>
      <c r="J616" s="87">
        <v>0</v>
      </c>
      <c r="K616" s="68">
        <v>0</v>
      </c>
      <c r="L616" s="236">
        <v>0</v>
      </c>
      <c r="M616" s="69">
        <f t="shared" si="398"/>
        <v>0</v>
      </c>
      <c r="N616" s="69" t="s">
        <v>683</v>
      </c>
      <c r="O616" s="69">
        <f t="shared" si="400"/>
        <v>0</v>
      </c>
      <c r="P616" s="69" t="s">
        <v>683</v>
      </c>
      <c r="Q616" s="69">
        <f t="shared" si="402"/>
        <v>0</v>
      </c>
      <c r="R616" s="69" t="s">
        <v>683</v>
      </c>
    </row>
    <row r="617" spans="1:18" s="15" customFormat="1" ht="61.15" hidden="1" x14ac:dyDescent="0.3">
      <c r="A617" s="185" t="s">
        <v>487</v>
      </c>
      <c r="B617" s="64" t="s">
        <v>252</v>
      </c>
      <c r="C617" s="64" t="s">
        <v>144</v>
      </c>
      <c r="D617" s="64" t="s">
        <v>16</v>
      </c>
      <c r="E617" s="64" t="s">
        <v>242</v>
      </c>
      <c r="F617" s="64" t="s">
        <v>19</v>
      </c>
      <c r="G617" s="64"/>
      <c r="H617" s="65">
        <f>H618</f>
        <v>0</v>
      </c>
      <c r="I617" s="65">
        <f>I618</f>
        <v>0</v>
      </c>
      <c r="J617" s="86">
        <f t="shared" ref="J617:L617" si="429">J618</f>
        <v>0</v>
      </c>
      <c r="K617" s="65">
        <f t="shared" si="429"/>
        <v>0</v>
      </c>
      <c r="L617" s="235">
        <f t="shared" si="429"/>
        <v>0</v>
      </c>
      <c r="M617" s="3">
        <f t="shared" si="398"/>
        <v>0</v>
      </c>
      <c r="N617" s="3" t="s">
        <v>683</v>
      </c>
      <c r="O617" s="3">
        <f t="shared" si="400"/>
        <v>0</v>
      </c>
      <c r="P617" s="3" t="s">
        <v>683</v>
      </c>
      <c r="Q617" s="3">
        <f t="shared" si="402"/>
        <v>0</v>
      </c>
      <c r="R617" s="3" t="s">
        <v>683</v>
      </c>
    </row>
    <row r="618" spans="1:18" s="15" customFormat="1" ht="20.45" hidden="1" x14ac:dyDescent="0.3">
      <c r="A618" s="185" t="s">
        <v>94</v>
      </c>
      <c r="B618" s="64" t="s">
        <v>252</v>
      </c>
      <c r="C618" s="64" t="s">
        <v>144</v>
      </c>
      <c r="D618" s="64" t="s">
        <v>16</v>
      </c>
      <c r="E618" s="64" t="s">
        <v>242</v>
      </c>
      <c r="F618" s="64">
        <v>600</v>
      </c>
      <c r="G618" s="64"/>
      <c r="H618" s="65">
        <f>H620</f>
        <v>0</v>
      </c>
      <c r="I618" s="65">
        <f>I620</f>
        <v>0</v>
      </c>
      <c r="J618" s="86">
        <f>J620</f>
        <v>0</v>
      </c>
      <c r="K618" s="65">
        <f t="shared" ref="K618:L618" si="430">K620</f>
        <v>0</v>
      </c>
      <c r="L618" s="235">
        <f t="shared" si="430"/>
        <v>0</v>
      </c>
      <c r="M618" s="3">
        <f t="shared" si="398"/>
        <v>0</v>
      </c>
      <c r="N618" s="3" t="s">
        <v>683</v>
      </c>
      <c r="O618" s="3">
        <f t="shared" si="400"/>
        <v>0</v>
      </c>
      <c r="P618" s="3" t="s">
        <v>683</v>
      </c>
      <c r="Q618" s="3">
        <f t="shared" si="402"/>
        <v>0</v>
      </c>
      <c r="R618" s="3" t="s">
        <v>683</v>
      </c>
    </row>
    <row r="619" spans="1:18" s="15" customFormat="1" ht="13.9" hidden="1" x14ac:dyDescent="0.3">
      <c r="A619" s="185" t="s">
        <v>636</v>
      </c>
      <c r="B619" s="64" t="s">
        <v>252</v>
      </c>
      <c r="C619" s="64" t="s">
        <v>144</v>
      </c>
      <c r="D619" s="64" t="s">
        <v>16</v>
      </c>
      <c r="E619" s="64" t="s">
        <v>242</v>
      </c>
      <c r="F619" s="64">
        <v>610</v>
      </c>
      <c r="G619" s="64"/>
      <c r="H619" s="65"/>
      <c r="I619" s="65"/>
      <c r="J619" s="86"/>
      <c r="K619" s="65"/>
      <c r="L619" s="235"/>
      <c r="M619" s="3">
        <f t="shared" si="398"/>
        <v>0</v>
      </c>
      <c r="N619" s="3" t="s">
        <v>683</v>
      </c>
      <c r="O619" s="3">
        <f t="shared" si="400"/>
        <v>0</v>
      </c>
      <c r="P619" s="3" t="s">
        <v>683</v>
      </c>
      <c r="Q619" s="3">
        <f t="shared" si="402"/>
        <v>0</v>
      </c>
      <c r="R619" s="3" t="s">
        <v>683</v>
      </c>
    </row>
    <row r="620" spans="1:18" s="15" customFormat="1" ht="40.9" hidden="1" x14ac:dyDescent="0.3">
      <c r="A620" s="180" t="s">
        <v>651</v>
      </c>
      <c r="B620" s="66" t="s">
        <v>252</v>
      </c>
      <c r="C620" s="66" t="s">
        <v>144</v>
      </c>
      <c r="D620" s="66" t="s">
        <v>16</v>
      </c>
      <c r="E620" s="66" t="s">
        <v>242</v>
      </c>
      <c r="F620" s="66" t="s">
        <v>479</v>
      </c>
      <c r="G620" s="66"/>
      <c r="H620" s="85"/>
      <c r="I620" s="68">
        <v>0</v>
      </c>
      <c r="J620" s="87">
        <v>0</v>
      </c>
      <c r="K620" s="68">
        <v>0</v>
      </c>
      <c r="L620" s="236">
        <v>0</v>
      </c>
      <c r="M620" s="69">
        <f t="shared" si="398"/>
        <v>0</v>
      </c>
      <c r="N620" s="69" t="s">
        <v>683</v>
      </c>
      <c r="O620" s="69">
        <f t="shared" si="400"/>
        <v>0</v>
      </c>
      <c r="P620" s="69" t="s">
        <v>683</v>
      </c>
      <c r="Q620" s="69">
        <f t="shared" si="402"/>
        <v>0</v>
      </c>
      <c r="R620" s="69" t="s">
        <v>683</v>
      </c>
    </row>
    <row r="621" spans="1:18" ht="51" hidden="1" x14ac:dyDescent="0.3">
      <c r="A621" s="185" t="s">
        <v>488</v>
      </c>
      <c r="B621" s="64" t="s">
        <v>252</v>
      </c>
      <c r="C621" s="64" t="s">
        <v>144</v>
      </c>
      <c r="D621" s="64" t="s">
        <v>16</v>
      </c>
      <c r="E621" s="64" t="s">
        <v>243</v>
      </c>
      <c r="F621" s="64" t="s">
        <v>19</v>
      </c>
      <c r="G621" s="64"/>
      <c r="H621" s="65">
        <f>H622</f>
        <v>0</v>
      </c>
      <c r="I621" s="65">
        <f>I622</f>
        <v>0</v>
      </c>
      <c r="J621" s="86">
        <f t="shared" ref="J621:L623" si="431">J622</f>
        <v>0</v>
      </c>
      <c r="K621" s="65">
        <f t="shared" si="431"/>
        <v>0</v>
      </c>
      <c r="L621" s="235">
        <f t="shared" si="431"/>
        <v>0</v>
      </c>
      <c r="M621" s="3">
        <f t="shared" si="398"/>
        <v>0</v>
      </c>
      <c r="N621" s="3" t="s">
        <v>683</v>
      </c>
      <c r="O621" s="3">
        <f t="shared" si="400"/>
        <v>0</v>
      </c>
      <c r="P621" s="3" t="s">
        <v>683</v>
      </c>
      <c r="Q621" s="3">
        <f t="shared" si="402"/>
        <v>0</v>
      </c>
      <c r="R621" s="3" t="s">
        <v>683</v>
      </c>
    </row>
    <row r="622" spans="1:18" ht="20.45" hidden="1" x14ac:dyDescent="0.3">
      <c r="A622" s="185" t="s">
        <v>94</v>
      </c>
      <c r="B622" s="64" t="s">
        <v>252</v>
      </c>
      <c r="C622" s="64" t="s">
        <v>144</v>
      </c>
      <c r="D622" s="64" t="s">
        <v>16</v>
      </c>
      <c r="E622" s="64" t="s">
        <v>243</v>
      </c>
      <c r="F622" s="64">
        <v>600</v>
      </c>
      <c r="G622" s="64"/>
      <c r="H622" s="65">
        <f>H623</f>
        <v>0</v>
      </c>
      <c r="I622" s="65">
        <f t="shared" ref="I622:I623" si="432">I623</f>
        <v>0</v>
      </c>
      <c r="J622" s="65">
        <f t="shared" si="431"/>
        <v>0</v>
      </c>
      <c r="K622" s="65">
        <f t="shared" si="431"/>
        <v>0</v>
      </c>
      <c r="L622" s="235">
        <f t="shared" si="431"/>
        <v>0</v>
      </c>
      <c r="M622" s="3">
        <f t="shared" si="398"/>
        <v>0</v>
      </c>
      <c r="N622" s="3" t="s">
        <v>683</v>
      </c>
      <c r="O622" s="3">
        <f t="shared" si="400"/>
        <v>0</v>
      </c>
      <c r="P622" s="3" t="s">
        <v>683</v>
      </c>
      <c r="Q622" s="3">
        <f t="shared" si="402"/>
        <v>0</v>
      </c>
      <c r="R622" s="3" t="s">
        <v>683</v>
      </c>
    </row>
    <row r="623" spans="1:18" ht="13.9" hidden="1" x14ac:dyDescent="0.3">
      <c r="A623" s="185" t="s">
        <v>636</v>
      </c>
      <c r="B623" s="64" t="s">
        <v>252</v>
      </c>
      <c r="C623" s="64" t="s">
        <v>144</v>
      </c>
      <c r="D623" s="64" t="s">
        <v>16</v>
      </c>
      <c r="E623" s="64" t="s">
        <v>243</v>
      </c>
      <c r="F623" s="64">
        <v>610</v>
      </c>
      <c r="G623" s="64"/>
      <c r="H623" s="65">
        <f>H624</f>
        <v>0</v>
      </c>
      <c r="I623" s="65">
        <f t="shared" si="432"/>
        <v>0</v>
      </c>
      <c r="J623" s="65">
        <f t="shared" si="431"/>
        <v>0</v>
      </c>
      <c r="K623" s="65">
        <f t="shared" si="431"/>
        <v>0</v>
      </c>
      <c r="L623" s="235">
        <f t="shared" si="431"/>
        <v>0</v>
      </c>
      <c r="M623" s="3">
        <f t="shared" si="398"/>
        <v>0</v>
      </c>
      <c r="N623" s="3" t="s">
        <v>683</v>
      </c>
      <c r="O623" s="3">
        <f t="shared" si="400"/>
        <v>0</v>
      </c>
      <c r="P623" s="3" t="s">
        <v>683</v>
      </c>
      <c r="Q623" s="3">
        <f t="shared" si="402"/>
        <v>0</v>
      </c>
      <c r="R623" s="3" t="s">
        <v>683</v>
      </c>
    </row>
    <row r="624" spans="1:18" s="15" customFormat="1" ht="40.9" hidden="1" x14ac:dyDescent="0.3">
      <c r="A624" s="180" t="s">
        <v>651</v>
      </c>
      <c r="B624" s="66" t="s">
        <v>252</v>
      </c>
      <c r="C624" s="66" t="s">
        <v>144</v>
      </c>
      <c r="D624" s="66" t="s">
        <v>16</v>
      </c>
      <c r="E624" s="66" t="s">
        <v>243</v>
      </c>
      <c r="F624" s="66" t="s">
        <v>479</v>
      </c>
      <c r="G624" s="66"/>
      <c r="H624" s="85"/>
      <c r="I624" s="68">
        <v>0</v>
      </c>
      <c r="J624" s="87">
        <v>0</v>
      </c>
      <c r="K624" s="68">
        <v>0</v>
      </c>
      <c r="L624" s="236">
        <v>0</v>
      </c>
      <c r="M624" s="69">
        <f t="shared" si="398"/>
        <v>0</v>
      </c>
      <c r="N624" s="69" t="s">
        <v>683</v>
      </c>
      <c r="O624" s="69">
        <f t="shared" si="400"/>
        <v>0</v>
      </c>
      <c r="P624" s="69" t="s">
        <v>683</v>
      </c>
      <c r="Q624" s="69">
        <f t="shared" si="402"/>
        <v>0</v>
      </c>
      <c r="R624" s="69" t="s">
        <v>683</v>
      </c>
    </row>
    <row r="625" spans="1:18" s="15" customFormat="1" ht="61.15" hidden="1" x14ac:dyDescent="0.3">
      <c r="A625" s="185" t="s">
        <v>489</v>
      </c>
      <c r="B625" s="64" t="s">
        <v>252</v>
      </c>
      <c r="C625" s="64" t="s">
        <v>144</v>
      </c>
      <c r="D625" s="64" t="s">
        <v>16</v>
      </c>
      <c r="E625" s="64" t="s">
        <v>244</v>
      </c>
      <c r="F625" s="64" t="s">
        <v>19</v>
      </c>
      <c r="G625" s="64"/>
      <c r="H625" s="90"/>
      <c r="I625" s="65">
        <f>I626</f>
        <v>0</v>
      </c>
      <c r="J625" s="86">
        <f t="shared" ref="J625:L627" si="433">J626</f>
        <v>0</v>
      </c>
      <c r="K625" s="65">
        <f t="shared" si="433"/>
        <v>0</v>
      </c>
      <c r="L625" s="235">
        <f t="shared" si="433"/>
        <v>0</v>
      </c>
      <c r="M625" s="3">
        <f t="shared" si="398"/>
        <v>0</v>
      </c>
      <c r="N625" s="3" t="s">
        <v>683</v>
      </c>
      <c r="O625" s="3">
        <f t="shared" si="400"/>
        <v>0</v>
      </c>
      <c r="P625" s="3" t="s">
        <v>683</v>
      </c>
      <c r="Q625" s="3">
        <f t="shared" si="402"/>
        <v>0</v>
      </c>
      <c r="R625" s="3" t="s">
        <v>683</v>
      </c>
    </row>
    <row r="626" spans="1:18" s="15" customFormat="1" ht="20.45" hidden="1" x14ac:dyDescent="0.3">
      <c r="A626" s="185" t="s">
        <v>94</v>
      </c>
      <c r="B626" s="64" t="s">
        <v>252</v>
      </c>
      <c r="C626" s="64" t="s">
        <v>144</v>
      </c>
      <c r="D626" s="64" t="s">
        <v>16</v>
      </c>
      <c r="E626" s="64" t="s">
        <v>244</v>
      </c>
      <c r="F626" s="64">
        <v>600</v>
      </c>
      <c r="G626" s="64"/>
      <c r="H626" s="65">
        <f>H627</f>
        <v>0</v>
      </c>
      <c r="I626" s="65">
        <f>I627</f>
        <v>0</v>
      </c>
      <c r="J626" s="65">
        <f t="shared" si="433"/>
        <v>0</v>
      </c>
      <c r="K626" s="65">
        <f t="shared" si="433"/>
        <v>0</v>
      </c>
      <c r="L626" s="235">
        <f t="shared" si="433"/>
        <v>0</v>
      </c>
      <c r="M626" s="3">
        <f t="shared" si="398"/>
        <v>0</v>
      </c>
      <c r="N626" s="3" t="s">
        <v>683</v>
      </c>
      <c r="O626" s="3">
        <f t="shared" si="400"/>
        <v>0</v>
      </c>
      <c r="P626" s="3" t="s">
        <v>683</v>
      </c>
      <c r="Q626" s="3">
        <f t="shared" si="402"/>
        <v>0</v>
      </c>
      <c r="R626" s="3" t="s">
        <v>683</v>
      </c>
    </row>
    <row r="627" spans="1:18" s="15" customFormat="1" ht="13.9" hidden="1" x14ac:dyDescent="0.3">
      <c r="A627" s="185" t="s">
        <v>636</v>
      </c>
      <c r="B627" s="64" t="s">
        <v>252</v>
      </c>
      <c r="C627" s="64" t="s">
        <v>144</v>
      </c>
      <c r="D627" s="64" t="s">
        <v>16</v>
      </c>
      <c r="E627" s="64" t="s">
        <v>244</v>
      </c>
      <c r="F627" s="64">
        <v>610</v>
      </c>
      <c r="G627" s="64"/>
      <c r="H627" s="65">
        <f>H628</f>
        <v>0</v>
      </c>
      <c r="I627" s="65">
        <f>I628</f>
        <v>0</v>
      </c>
      <c r="J627" s="65">
        <f t="shared" si="433"/>
        <v>0</v>
      </c>
      <c r="K627" s="65">
        <f t="shared" si="433"/>
        <v>0</v>
      </c>
      <c r="L627" s="235">
        <f t="shared" si="433"/>
        <v>0</v>
      </c>
      <c r="M627" s="3">
        <f t="shared" si="398"/>
        <v>0</v>
      </c>
      <c r="N627" s="3" t="s">
        <v>683</v>
      </c>
      <c r="O627" s="3">
        <f t="shared" si="400"/>
        <v>0</v>
      </c>
      <c r="P627" s="3" t="s">
        <v>683</v>
      </c>
      <c r="Q627" s="3">
        <f t="shared" si="402"/>
        <v>0</v>
      </c>
      <c r="R627" s="3" t="s">
        <v>683</v>
      </c>
    </row>
    <row r="628" spans="1:18" s="15" customFormat="1" ht="40.9" hidden="1" x14ac:dyDescent="0.3">
      <c r="A628" s="180" t="s">
        <v>651</v>
      </c>
      <c r="B628" s="66" t="s">
        <v>252</v>
      </c>
      <c r="C628" s="66" t="s">
        <v>144</v>
      </c>
      <c r="D628" s="66" t="s">
        <v>16</v>
      </c>
      <c r="E628" s="66" t="s">
        <v>244</v>
      </c>
      <c r="F628" s="66" t="s">
        <v>479</v>
      </c>
      <c r="G628" s="66"/>
      <c r="H628" s="85"/>
      <c r="I628" s="68">
        <v>0</v>
      </c>
      <c r="J628" s="87">
        <v>0</v>
      </c>
      <c r="K628" s="68">
        <v>0</v>
      </c>
      <c r="L628" s="236">
        <v>0</v>
      </c>
      <c r="M628" s="69">
        <f t="shared" si="398"/>
        <v>0</v>
      </c>
      <c r="N628" s="69" t="s">
        <v>683</v>
      </c>
      <c r="O628" s="69">
        <f t="shared" si="400"/>
        <v>0</v>
      </c>
      <c r="P628" s="69" t="s">
        <v>683</v>
      </c>
      <c r="Q628" s="69">
        <f t="shared" si="402"/>
        <v>0</v>
      </c>
      <c r="R628" s="69" t="s">
        <v>683</v>
      </c>
    </row>
    <row r="629" spans="1:18" s="16" customFormat="1" x14ac:dyDescent="0.2">
      <c r="A629" s="177" t="s">
        <v>490</v>
      </c>
      <c r="B629" s="61" t="s">
        <v>252</v>
      </c>
      <c r="C629" s="61" t="s">
        <v>144</v>
      </c>
      <c r="D629" s="61" t="s">
        <v>97</v>
      </c>
      <c r="E629" s="61" t="s">
        <v>18</v>
      </c>
      <c r="F629" s="61" t="s">
        <v>19</v>
      </c>
      <c r="G629" s="61"/>
      <c r="H629" s="62">
        <f>H630+H635+H640+H645+H650+H654+H659+H663+H670+H674+H679+H683+H687+H691+H695+H699+H703+H707+H715+H718+H722</f>
        <v>536388849.08999997</v>
      </c>
      <c r="I629" s="62">
        <f t="shared" ref="I629:L629" si="434">I630+I635+I640+I645+I650+I654+I659+I663+I670+I674+I679+I683+I687+I691+I695+I699+I703+I707+I715+I718+I722</f>
        <v>591851337.00999999</v>
      </c>
      <c r="J629" s="62">
        <f t="shared" si="434"/>
        <v>590257213.00999999</v>
      </c>
      <c r="K629" s="62">
        <f t="shared" si="434"/>
        <v>590257213.00999999</v>
      </c>
      <c r="L629" s="234">
        <f t="shared" si="434"/>
        <v>575053711.92000008</v>
      </c>
      <c r="M629" s="3">
        <f t="shared" si="398"/>
        <v>-1594124</v>
      </c>
      <c r="N629" s="3">
        <f t="shared" si="399"/>
        <v>99.730654659318091</v>
      </c>
      <c r="O629" s="3">
        <f t="shared" si="400"/>
        <v>-15203501.089999914</v>
      </c>
      <c r="P629" s="3">
        <f t="shared" si="401"/>
        <v>97.424258314020406</v>
      </c>
      <c r="Q629" s="3">
        <f t="shared" si="402"/>
        <v>38664862.830000103</v>
      </c>
      <c r="R629" s="3">
        <f t="shared" si="403"/>
        <v>107.20836439750681</v>
      </c>
    </row>
    <row r="630" spans="1:18" s="16" customFormat="1" ht="51" x14ac:dyDescent="0.2">
      <c r="A630" s="177" t="s">
        <v>491</v>
      </c>
      <c r="B630" s="61" t="s">
        <v>252</v>
      </c>
      <c r="C630" s="61" t="s">
        <v>144</v>
      </c>
      <c r="D630" s="61" t="s">
        <v>97</v>
      </c>
      <c r="E630" s="61" t="s">
        <v>245</v>
      </c>
      <c r="F630" s="61" t="s">
        <v>19</v>
      </c>
      <c r="G630" s="61"/>
      <c r="H630" s="62">
        <f>H631</f>
        <v>59479817.049999997</v>
      </c>
      <c r="I630" s="62">
        <f>I631</f>
        <v>75357936.090000004</v>
      </c>
      <c r="J630" s="88">
        <f t="shared" ref="J630:J631" si="435">J631</f>
        <v>80612877.090000004</v>
      </c>
      <c r="K630" s="62">
        <f t="shared" ref="K630:L631" si="436">K631</f>
        <v>80612877.090000004</v>
      </c>
      <c r="L630" s="234">
        <f t="shared" si="436"/>
        <v>71560762.960000008</v>
      </c>
      <c r="M630" s="3">
        <f t="shared" si="398"/>
        <v>5254941</v>
      </c>
      <c r="N630" s="3">
        <f t="shared" si="399"/>
        <v>106.97330801857952</v>
      </c>
      <c r="O630" s="3">
        <f t="shared" si="400"/>
        <v>-9052114.1299999952</v>
      </c>
      <c r="P630" s="3">
        <f t="shared" si="401"/>
        <v>88.770883192900072</v>
      </c>
      <c r="Q630" s="3">
        <f t="shared" si="402"/>
        <v>12080945.910000011</v>
      </c>
      <c r="R630" s="3">
        <f t="shared" si="403"/>
        <v>120.31100045221139</v>
      </c>
    </row>
    <row r="631" spans="1:18" ht="25.5" x14ac:dyDescent="0.2">
      <c r="A631" s="185" t="s">
        <v>94</v>
      </c>
      <c r="B631" s="64" t="s">
        <v>252</v>
      </c>
      <c r="C631" s="64" t="s">
        <v>144</v>
      </c>
      <c r="D631" s="64" t="s">
        <v>97</v>
      </c>
      <c r="E631" s="64" t="s">
        <v>245</v>
      </c>
      <c r="F631" s="64">
        <v>600</v>
      </c>
      <c r="G631" s="64"/>
      <c r="H631" s="65">
        <f>H632</f>
        <v>59479817.049999997</v>
      </c>
      <c r="I631" s="65">
        <f>I632</f>
        <v>75357936.090000004</v>
      </c>
      <c r="J631" s="86">
        <f t="shared" si="435"/>
        <v>80612877.090000004</v>
      </c>
      <c r="K631" s="65">
        <f t="shared" si="436"/>
        <v>80612877.090000004</v>
      </c>
      <c r="L631" s="235">
        <f t="shared" si="436"/>
        <v>71560762.960000008</v>
      </c>
      <c r="M631" s="3">
        <f t="shared" ref="M631:M694" si="437">J631-I631</f>
        <v>5254941</v>
      </c>
      <c r="N631" s="3">
        <f t="shared" ref="N631:N693" si="438">J631/I631*100</f>
        <v>106.97330801857952</v>
      </c>
      <c r="O631" s="3">
        <f t="shared" ref="O631:O694" si="439">L631-K631</f>
        <v>-9052114.1299999952</v>
      </c>
      <c r="P631" s="3">
        <f t="shared" ref="P631:P694" si="440">L631/K631*100</f>
        <v>88.770883192900072</v>
      </c>
      <c r="Q631" s="3">
        <f t="shared" ref="Q631:Q694" si="441">L631-H631</f>
        <v>12080945.910000011</v>
      </c>
      <c r="R631" s="3">
        <f t="shared" ref="R631:R694" si="442">L631/H631*100</f>
        <v>120.31100045221139</v>
      </c>
    </row>
    <row r="632" spans="1:18" s="15" customFormat="1" x14ac:dyDescent="0.2">
      <c r="A632" s="185" t="s">
        <v>636</v>
      </c>
      <c r="B632" s="64" t="s">
        <v>252</v>
      </c>
      <c r="C632" s="64" t="s">
        <v>144</v>
      </c>
      <c r="D632" s="64" t="s">
        <v>97</v>
      </c>
      <c r="E632" s="64" t="s">
        <v>245</v>
      </c>
      <c r="F632" s="64">
        <v>610</v>
      </c>
      <c r="G632" s="64"/>
      <c r="H632" s="65">
        <f>H633+H634</f>
        <v>59479817.049999997</v>
      </c>
      <c r="I632" s="65">
        <v>75357936.090000004</v>
      </c>
      <c r="J632" s="86">
        <f t="shared" ref="J632:L632" si="443">J633+J634</f>
        <v>80612877.090000004</v>
      </c>
      <c r="K632" s="65">
        <f t="shared" si="443"/>
        <v>80612877.090000004</v>
      </c>
      <c r="L632" s="235">
        <f t="shared" si="443"/>
        <v>71560762.960000008</v>
      </c>
      <c r="M632" s="3">
        <f t="shared" si="437"/>
        <v>5254941</v>
      </c>
      <c r="N632" s="3">
        <f t="shared" si="438"/>
        <v>106.97330801857952</v>
      </c>
      <c r="O632" s="3">
        <f t="shared" si="439"/>
        <v>-9052114.1299999952</v>
      </c>
      <c r="P632" s="3">
        <f t="shared" si="440"/>
        <v>88.770883192900072</v>
      </c>
      <c r="Q632" s="3">
        <f t="shared" si="441"/>
        <v>12080945.910000011</v>
      </c>
      <c r="R632" s="3">
        <f t="shared" si="442"/>
        <v>120.31100045221139</v>
      </c>
    </row>
    <row r="633" spans="1:18" s="15" customFormat="1" ht="51" x14ac:dyDescent="0.2">
      <c r="A633" s="180" t="s">
        <v>651</v>
      </c>
      <c r="B633" s="66" t="s">
        <v>252</v>
      </c>
      <c r="C633" s="66" t="s">
        <v>144</v>
      </c>
      <c r="D633" s="66" t="s">
        <v>97</v>
      </c>
      <c r="E633" s="66" t="s">
        <v>245</v>
      </c>
      <c r="F633" s="66" t="s">
        <v>479</v>
      </c>
      <c r="G633" s="66"/>
      <c r="H633" s="85">
        <v>30119999.98</v>
      </c>
      <c r="I633" s="68"/>
      <c r="J633" s="87">
        <v>40571200.090000004</v>
      </c>
      <c r="K633" s="68">
        <v>40571200.090000004</v>
      </c>
      <c r="L633" s="236">
        <v>34163089.090000004</v>
      </c>
      <c r="M633" s="69">
        <f t="shared" si="437"/>
        <v>40571200.090000004</v>
      </c>
      <c r="N633" s="69" t="s">
        <v>683</v>
      </c>
      <c r="O633" s="69">
        <f t="shared" si="439"/>
        <v>-6408111</v>
      </c>
      <c r="P633" s="69">
        <f t="shared" si="440"/>
        <v>84.205271261917957</v>
      </c>
      <c r="Q633" s="69">
        <f t="shared" si="441"/>
        <v>4043089.1100000031</v>
      </c>
      <c r="R633" s="69">
        <f t="shared" si="442"/>
        <v>113.42327062644308</v>
      </c>
    </row>
    <row r="634" spans="1:18" s="15" customFormat="1" x14ac:dyDescent="0.2">
      <c r="A634" s="191" t="s">
        <v>480</v>
      </c>
      <c r="B634" s="70" t="s">
        <v>252</v>
      </c>
      <c r="C634" s="70" t="s">
        <v>144</v>
      </c>
      <c r="D634" s="70" t="s">
        <v>97</v>
      </c>
      <c r="E634" s="70" t="s">
        <v>245</v>
      </c>
      <c r="F634" s="70" t="s">
        <v>481</v>
      </c>
      <c r="G634" s="70"/>
      <c r="H634" s="105">
        <v>29359817.07</v>
      </c>
      <c r="I634" s="142"/>
      <c r="J634" s="87">
        <v>40041677</v>
      </c>
      <c r="K634" s="68">
        <v>40041677</v>
      </c>
      <c r="L634" s="236">
        <v>37397673.869999997</v>
      </c>
      <c r="M634" s="69">
        <f t="shared" si="437"/>
        <v>40041677</v>
      </c>
      <c r="N634" s="69" t="s">
        <v>683</v>
      </c>
      <c r="O634" s="69">
        <f t="shared" si="439"/>
        <v>-2644003.1300000027</v>
      </c>
      <c r="P634" s="69">
        <f t="shared" si="440"/>
        <v>93.396872138996571</v>
      </c>
      <c r="Q634" s="69">
        <f t="shared" si="441"/>
        <v>8037856.799999997</v>
      </c>
      <c r="R634" s="69">
        <f t="shared" si="442"/>
        <v>127.37706703293161</v>
      </c>
    </row>
    <row r="635" spans="1:18" s="15" customFormat="1" ht="89.25" x14ac:dyDescent="0.25">
      <c r="A635" s="198" t="s">
        <v>785</v>
      </c>
      <c r="B635" s="40">
        <v>902</v>
      </c>
      <c r="C635" s="41" t="s">
        <v>144</v>
      </c>
      <c r="D635" s="41" t="s">
        <v>97</v>
      </c>
      <c r="E635" s="41" t="s">
        <v>786</v>
      </c>
      <c r="F635" s="41" t="s">
        <v>19</v>
      </c>
      <c r="G635" s="75"/>
      <c r="H635" s="42">
        <f t="shared" ref="H635:L636" si="444">H636</f>
        <v>34526611.879999995</v>
      </c>
      <c r="I635" s="42">
        <f t="shared" si="444"/>
        <v>0</v>
      </c>
      <c r="J635" s="42">
        <f t="shared" si="444"/>
        <v>0</v>
      </c>
      <c r="K635" s="42">
        <f t="shared" si="444"/>
        <v>0</v>
      </c>
      <c r="L635" s="239">
        <f t="shared" si="444"/>
        <v>0</v>
      </c>
      <c r="M635" s="3">
        <f t="shared" si="437"/>
        <v>0</v>
      </c>
      <c r="N635" s="3" t="s">
        <v>683</v>
      </c>
      <c r="O635" s="3">
        <f t="shared" si="439"/>
        <v>0</v>
      </c>
      <c r="P635" s="3" t="s">
        <v>683</v>
      </c>
      <c r="Q635" s="3">
        <f t="shared" si="441"/>
        <v>-34526611.879999995</v>
      </c>
      <c r="R635" s="3">
        <f t="shared" si="442"/>
        <v>0</v>
      </c>
    </row>
    <row r="636" spans="1:18" s="15" customFormat="1" ht="25.5" x14ac:dyDescent="0.25">
      <c r="A636" s="199" t="s">
        <v>94</v>
      </c>
      <c r="B636" s="60">
        <v>902</v>
      </c>
      <c r="C636" s="4" t="s">
        <v>144</v>
      </c>
      <c r="D636" s="4" t="s">
        <v>97</v>
      </c>
      <c r="E636" s="4" t="s">
        <v>786</v>
      </c>
      <c r="F636" s="4" t="s">
        <v>696</v>
      </c>
      <c r="G636" s="75"/>
      <c r="H636" s="59">
        <f t="shared" si="444"/>
        <v>34526611.879999995</v>
      </c>
      <c r="I636" s="59">
        <f t="shared" si="444"/>
        <v>0</v>
      </c>
      <c r="J636" s="59">
        <f t="shared" si="444"/>
        <v>0</v>
      </c>
      <c r="K636" s="59">
        <f t="shared" si="444"/>
        <v>0</v>
      </c>
      <c r="L636" s="240">
        <f t="shared" si="444"/>
        <v>0</v>
      </c>
      <c r="M636" s="3">
        <f t="shared" si="437"/>
        <v>0</v>
      </c>
      <c r="N636" s="3" t="s">
        <v>683</v>
      </c>
      <c r="O636" s="3">
        <f t="shared" si="439"/>
        <v>0</v>
      </c>
      <c r="P636" s="3" t="s">
        <v>683</v>
      </c>
      <c r="Q636" s="3">
        <f t="shared" si="441"/>
        <v>-34526611.879999995</v>
      </c>
      <c r="R636" s="3">
        <f t="shared" si="442"/>
        <v>0</v>
      </c>
    </row>
    <row r="637" spans="1:18" s="15" customFormat="1" ht="13.5" x14ac:dyDescent="0.25">
      <c r="A637" s="199" t="s">
        <v>636</v>
      </c>
      <c r="B637" s="60">
        <v>902</v>
      </c>
      <c r="C637" s="8" t="s">
        <v>144</v>
      </c>
      <c r="D637" s="8" t="s">
        <v>97</v>
      </c>
      <c r="E637" s="4" t="s">
        <v>786</v>
      </c>
      <c r="F637" s="4" t="s">
        <v>697</v>
      </c>
      <c r="G637" s="75"/>
      <c r="H637" s="59">
        <f>H638+H639</f>
        <v>34526611.879999995</v>
      </c>
      <c r="I637" s="59">
        <f t="shared" ref="I637:L637" si="445">I638+I639</f>
        <v>0</v>
      </c>
      <c r="J637" s="59">
        <f t="shared" si="445"/>
        <v>0</v>
      </c>
      <c r="K637" s="59">
        <f t="shared" si="445"/>
        <v>0</v>
      </c>
      <c r="L637" s="240">
        <f t="shared" si="445"/>
        <v>0</v>
      </c>
      <c r="M637" s="3">
        <f t="shared" si="437"/>
        <v>0</v>
      </c>
      <c r="N637" s="3" t="s">
        <v>683</v>
      </c>
      <c r="O637" s="3">
        <f t="shared" si="439"/>
        <v>0</v>
      </c>
      <c r="P637" s="3" t="s">
        <v>683</v>
      </c>
      <c r="Q637" s="3">
        <f t="shared" si="441"/>
        <v>-34526611.879999995</v>
      </c>
      <c r="R637" s="3">
        <f t="shared" si="442"/>
        <v>0</v>
      </c>
    </row>
    <row r="638" spans="1:18" s="15" customFormat="1" ht="51" x14ac:dyDescent="0.25">
      <c r="A638" s="202" t="s">
        <v>698</v>
      </c>
      <c r="B638" s="7">
        <v>902</v>
      </c>
      <c r="C638" s="8" t="s">
        <v>144</v>
      </c>
      <c r="D638" s="8" t="s">
        <v>97</v>
      </c>
      <c r="E638" s="4" t="s">
        <v>786</v>
      </c>
      <c r="F638" s="8" t="s">
        <v>479</v>
      </c>
      <c r="G638" s="75"/>
      <c r="H638" s="43">
        <v>20165069.309999999</v>
      </c>
      <c r="I638" s="124"/>
      <c r="J638" s="125"/>
      <c r="K638" s="65"/>
      <c r="L638" s="235"/>
      <c r="M638" s="3">
        <f t="shared" si="437"/>
        <v>0</v>
      </c>
      <c r="N638" s="3" t="s">
        <v>683</v>
      </c>
      <c r="O638" s="3">
        <f t="shared" si="439"/>
        <v>0</v>
      </c>
      <c r="P638" s="3" t="s">
        <v>683</v>
      </c>
      <c r="Q638" s="3">
        <f t="shared" si="441"/>
        <v>-20165069.309999999</v>
      </c>
      <c r="R638" s="3">
        <f t="shared" si="442"/>
        <v>0</v>
      </c>
    </row>
    <row r="639" spans="1:18" s="15" customFormat="1" ht="13.5" x14ac:dyDescent="0.25">
      <c r="A639" s="202" t="s">
        <v>699</v>
      </c>
      <c r="B639" s="7">
        <v>902</v>
      </c>
      <c r="C639" s="8" t="s">
        <v>144</v>
      </c>
      <c r="D639" s="8" t="s">
        <v>97</v>
      </c>
      <c r="E639" s="4" t="s">
        <v>786</v>
      </c>
      <c r="F639" s="8" t="s">
        <v>481</v>
      </c>
      <c r="G639" s="75"/>
      <c r="H639" s="43">
        <v>14361542.57</v>
      </c>
      <c r="I639" s="124"/>
      <c r="J639" s="125"/>
      <c r="K639" s="65"/>
      <c r="L639" s="235"/>
      <c r="M639" s="3">
        <f t="shared" si="437"/>
        <v>0</v>
      </c>
      <c r="N639" s="3" t="s">
        <v>683</v>
      </c>
      <c r="O639" s="3">
        <f t="shared" si="439"/>
        <v>0</v>
      </c>
      <c r="P639" s="3" t="s">
        <v>683</v>
      </c>
      <c r="Q639" s="3">
        <f t="shared" si="441"/>
        <v>-14361542.57</v>
      </c>
      <c r="R639" s="3">
        <f t="shared" si="442"/>
        <v>0</v>
      </c>
    </row>
    <row r="640" spans="1:18" s="15" customFormat="1" ht="76.5" x14ac:dyDescent="0.25">
      <c r="A640" s="198" t="s">
        <v>781</v>
      </c>
      <c r="B640" s="40">
        <v>902</v>
      </c>
      <c r="C640" s="41" t="s">
        <v>144</v>
      </c>
      <c r="D640" s="41" t="s">
        <v>97</v>
      </c>
      <c r="E640" s="41" t="s">
        <v>787</v>
      </c>
      <c r="F640" s="41" t="s">
        <v>19</v>
      </c>
      <c r="G640" s="75"/>
      <c r="H640" s="42">
        <f t="shared" ref="H640:L641" si="446">H641</f>
        <v>31028657</v>
      </c>
      <c r="I640" s="42">
        <f t="shared" si="446"/>
        <v>0</v>
      </c>
      <c r="J640" s="42">
        <f t="shared" si="446"/>
        <v>0</v>
      </c>
      <c r="K640" s="42">
        <f t="shared" si="446"/>
        <v>0</v>
      </c>
      <c r="L640" s="239">
        <f t="shared" si="446"/>
        <v>0</v>
      </c>
      <c r="M640" s="3">
        <f t="shared" si="437"/>
        <v>0</v>
      </c>
      <c r="N640" s="3" t="s">
        <v>683</v>
      </c>
      <c r="O640" s="3">
        <f t="shared" si="439"/>
        <v>0</v>
      </c>
      <c r="P640" s="3" t="s">
        <v>683</v>
      </c>
      <c r="Q640" s="3">
        <f t="shared" si="441"/>
        <v>-31028657</v>
      </c>
      <c r="R640" s="3">
        <f t="shared" si="442"/>
        <v>0</v>
      </c>
    </row>
    <row r="641" spans="1:18" s="15" customFormat="1" ht="25.5" x14ac:dyDescent="0.25">
      <c r="A641" s="199" t="s">
        <v>94</v>
      </c>
      <c r="B641" s="60">
        <v>902</v>
      </c>
      <c r="C641" s="4" t="s">
        <v>144</v>
      </c>
      <c r="D641" s="4" t="s">
        <v>97</v>
      </c>
      <c r="E641" s="4" t="s">
        <v>787</v>
      </c>
      <c r="F641" s="4" t="s">
        <v>696</v>
      </c>
      <c r="G641" s="75"/>
      <c r="H641" s="59">
        <f t="shared" si="446"/>
        <v>31028657</v>
      </c>
      <c r="I641" s="59">
        <f t="shared" si="446"/>
        <v>0</v>
      </c>
      <c r="J641" s="59">
        <f t="shared" si="446"/>
        <v>0</v>
      </c>
      <c r="K641" s="59">
        <f t="shared" si="446"/>
        <v>0</v>
      </c>
      <c r="L641" s="240">
        <f t="shared" si="446"/>
        <v>0</v>
      </c>
      <c r="M641" s="3">
        <f t="shared" si="437"/>
        <v>0</v>
      </c>
      <c r="N641" s="3" t="s">
        <v>683</v>
      </c>
      <c r="O641" s="3">
        <f t="shared" si="439"/>
        <v>0</v>
      </c>
      <c r="P641" s="3" t="s">
        <v>683</v>
      </c>
      <c r="Q641" s="3">
        <f t="shared" si="441"/>
        <v>-31028657</v>
      </c>
      <c r="R641" s="3">
        <f t="shared" si="442"/>
        <v>0</v>
      </c>
    </row>
    <row r="642" spans="1:18" s="15" customFormat="1" ht="13.5" x14ac:dyDescent="0.25">
      <c r="A642" s="199" t="s">
        <v>636</v>
      </c>
      <c r="B642" s="60">
        <v>902</v>
      </c>
      <c r="C642" s="8" t="s">
        <v>144</v>
      </c>
      <c r="D642" s="8" t="s">
        <v>97</v>
      </c>
      <c r="E642" s="4" t="s">
        <v>787</v>
      </c>
      <c r="F642" s="4" t="s">
        <v>697</v>
      </c>
      <c r="G642" s="75"/>
      <c r="H642" s="59">
        <f>H643+H644</f>
        <v>31028657</v>
      </c>
      <c r="I642" s="59">
        <f t="shared" ref="I642:L642" si="447">I643+I644</f>
        <v>0</v>
      </c>
      <c r="J642" s="59">
        <f t="shared" si="447"/>
        <v>0</v>
      </c>
      <c r="K642" s="59">
        <f t="shared" si="447"/>
        <v>0</v>
      </c>
      <c r="L642" s="240">
        <f t="shared" si="447"/>
        <v>0</v>
      </c>
      <c r="M642" s="3">
        <f t="shared" si="437"/>
        <v>0</v>
      </c>
      <c r="N642" s="3" t="s">
        <v>683</v>
      </c>
      <c r="O642" s="3">
        <f t="shared" si="439"/>
        <v>0</v>
      </c>
      <c r="P642" s="3" t="s">
        <v>683</v>
      </c>
      <c r="Q642" s="3">
        <f t="shared" si="441"/>
        <v>-31028657</v>
      </c>
      <c r="R642" s="3">
        <f t="shared" si="442"/>
        <v>0</v>
      </c>
    </row>
    <row r="643" spans="1:18" s="15" customFormat="1" ht="51" x14ac:dyDescent="0.25">
      <c r="A643" s="202" t="s">
        <v>698</v>
      </c>
      <c r="B643" s="7">
        <v>902</v>
      </c>
      <c r="C643" s="8" t="s">
        <v>144</v>
      </c>
      <c r="D643" s="8" t="s">
        <v>97</v>
      </c>
      <c r="E643" s="4" t="s">
        <v>787</v>
      </c>
      <c r="F643" s="8" t="s">
        <v>479</v>
      </c>
      <c r="G643" s="75"/>
      <c r="H643" s="43">
        <v>31028657</v>
      </c>
      <c r="I643" s="124"/>
      <c r="J643" s="125"/>
      <c r="K643" s="65"/>
      <c r="L643" s="235"/>
      <c r="M643" s="3">
        <f t="shared" si="437"/>
        <v>0</v>
      </c>
      <c r="N643" s="3" t="s">
        <v>683</v>
      </c>
      <c r="O643" s="3">
        <f t="shared" si="439"/>
        <v>0</v>
      </c>
      <c r="P643" s="3" t="s">
        <v>683</v>
      </c>
      <c r="Q643" s="3">
        <f t="shared" si="441"/>
        <v>-31028657</v>
      </c>
      <c r="R643" s="3">
        <f t="shared" si="442"/>
        <v>0</v>
      </c>
    </row>
    <row r="644" spans="1:18" s="15" customFormat="1" ht="13.5" x14ac:dyDescent="0.25">
      <c r="A644" s="202" t="s">
        <v>699</v>
      </c>
      <c r="B644" s="7">
        <v>902</v>
      </c>
      <c r="C644" s="8" t="s">
        <v>144</v>
      </c>
      <c r="D644" s="8" t="s">
        <v>97</v>
      </c>
      <c r="E644" s="4" t="s">
        <v>787</v>
      </c>
      <c r="F644" s="8" t="s">
        <v>481</v>
      </c>
      <c r="G644" s="75"/>
      <c r="H644" s="43">
        <v>0</v>
      </c>
      <c r="I644" s="124"/>
      <c r="J644" s="125"/>
      <c r="K644" s="65"/>
      <c r="L644" s="235"/>
      <c r="M644" s="3">
        <f t="shared" si="437"/>
        <v>0</v>
      </c>
      <c r="N644" s="3" t="s">
        <v>683</v>
      </c>
      <c r="O644" s="3">
        <f t="shared" si="439"/>
        <v>0</v>
      </c>
      <c r="P644" s="3" t="s">
        <v>683</v>
      </c>
      <c r="Q644" s="3">
        <f t="shared" si="441"/>
        <v>0</v>
      </c>
      <c r="R644" s="3" t="s">
        <v>683</v>
      </c>
    </row>
    <row r="645" spans="1:18" s="15" customFormat="1" ht="63.75" x14ac:dyDescent="0.25">
      <c r="A645" s="198" t="s">
        <v>783</v>
      </c>
      <c r="B645" s="40">
        <v>902</v>
      </c>
      <c r="C645" s="41" t="s">
        <v>144</v>
      </c>
      <c r="D645" s="41" t="s">
        <v>97</v>
      </c>
      <c r="E645" s="41" t="s">
        <v>788</v>
      </c>
      <c r="F645" s="41" t="s">
        <v>19</v>
      </c>
      <c r="G645" s="75"/>
      <c r="H645" s="42">
        <f t="shared" ref="H645:L646" si="448">H646</f>
        <v>19553198.25</v>
      </c>
      <c r="I645" s="42">
        <f t="shared" si="448"/>
        <v>0</v>
      </c>
      <c r="J645" s="42">
        <f t="shared" si="448"/>
        <v>0</v>
      </c>
      <c r="K645" s="42">
        <f t="shared" si="448"/>
        <v>0</v>
      </c>
      <c r="L645" s="239">
        <f t="shared" si="448"/>
        <v>0</v>
      </c>
      <c r="M645" s="3">
        <f t="shared" si="437"/>
        <v>0</v>
      </c>
      <c r="N645" s="3" t="s">
        <v>683</v>
      </c>
      <c r="O645" s="3">
        <f t="shared" si="439"/>
        <v>0</v>
      </c>
      <c r="P645" s="3" t="s">
        <v>683</v>
      </c>
      <c r="Q645" s="3">
        <f t="shared" si="441"/>
        <v>-19553198.25</v>
      </c>
      <c r="R645" s="3">
        <f t="shared" si="442"/>
        <v>0</v>
      </c>
    </row>
    <row r="646" spans="1:18" s="15" customFormat="1" ht="25.5" x14ac:dyDescent="0.25">
      <c r="A646" s="199" t="s">
        <v>94</v>
      </c>
      <c r="B646" s="60">
        <v>902</v>
      </c>
      <c r="C646" s="4" t="s">
        <v>144</v>
      </c>
      <c r="D646" s="4" t="s">
        <v>97</v>
      </c>
      <c r="E646" s="4" t="s">
        <v>788</v>
      </c>
      <c r="F646" s="4" t="s">
        <v>696</v>
      </c>
      <c r="G646" s="75"/>
      <c r="H646" s="59">
        <f t="shared" si="448"/>
        <v>19553198.25</v>
      </c>
      <c r="I646" s="59">
        <f t="shared" si="448"/>
        <v>0</v>
      </c>
      <c r="J646" s="59">
        <f t="shared" si="448"/>
        <v>0</v>
      </c>
      <c r="K646" s="59">
        <f t="shared" si="448"/>
        <v>0</v>
      </c>
      <c r="L646" s="240">
        <f t="shared" si="448"/>
        <v>0</v>
      </c>
      <c r="M646" s="3">
        <f t="shared" si="437"/>
        <v>0</v>
      </c>
      <c r="N646" s="3" t="s">
        <v>683</v>
      </c>
      <c r="O646" s="3">
        <f t="shared" si="439"/>
        <v>0</v>
      </c>
      <c r="P646" s="3" t="s">
        <v>683</v>
      </c>
      <c r="Q646" s="3">
        <f t="shared" si="441"/>
        <v>-19553198.25</v>
      </c>
      <c r="R646" s="3">
        <f t="shared" si="442"/>
        <v>0</v>
      </c>
    </row>
    <row r="647" spans="1:18" s="15" customFormat="1" ht="13.5" x14ac:dyDescent="0.25">
      <c r="A647" s="199" t="s">
        <v>636</v>
      </c>
      <c r="B647" s="60">
        <v>902</v>
      </c>
      <c r="C647" s="8" t="s">
        <v>144</v>
      </c>
      <c r="D647" s="8" t="s">
        <v>97</v>
      </c>
      <c r="E647" s="4" t="s">
        <v>788</v>
      </c>
      <c r="F647" s="4" t="s">
        <v>697</v>
      </c>
      <c r="G647" s="75"/>
      <c r="H647" s="59">
        <f>H648+H649</f>
        <v>19553198.25</v>
      </c>
      <c r="I647" s="59">
        <f t="shared" ref="I647:L647" si="449">I648+I649</f>
        <v>0</v>
      </c>
      <c r="J647" s="59">
        <f t="shared" si="449"/>
        <v>0</v>
      </c>
      <c r="K647" s="59">
        <f t="shared" si="449"/>
        <v>0</v>
      </c>
      <c r="L647" s="240">
        <f t="shared" si="449"/>
        <v>0</v>
      </c>
      <c r="M647" s="3">
        <f t="shared" si="437"/>
        <v>0</v>
      </c>
      <c r="N647" s="3" t="s">
        <v>683</v>
      </c>
      <c r="O647" s="3">
        <f t="shared" si="439"/>
        <v>0</v>
      </c>
      <c r="P647" s="3" t="s">
        <v>683</v>
      </c>
      <c r="Q647" s="3">
        <f t="shared" si="441"/>
        <v>-19553198.25</v>
      </c>
      <c r="R647" s="3">
        <f t="shared" si="442"/>
        <v>0</v>
      </c>
    </row>
    <row r="648" spans="1:18" s="15" customFormat="1" ht="51" x14ac:dyDescent="0.25">
      <c r="A648" s="214" t="s">
        <v>698</v>
      </c>
      <c r="B648" s="147">
        <v>902</v>
      </c>
      <c r="C648" s="148" t="s">
        <v>144</v>
      </c>
      <c r="D648" s="148" t="s">
        <v>97</v>
      </c>
      <c r="E648" s="149" t="s">
        <v>788</v>
      </c>
      <c r="F648" s="148" t="s">
        <v>479</v>
      </c>
      <c r="G648" s="150"/>
      <c r="H648" s="129">
        <v>19553198.25</v>
      </c>
      <c r="I648" s="151"/>
      <c r="J648" s="152"/>
      <c r="K648" s="123"/>
      <c r="L648" s="260"/>
      <c r="M648" s="3">
        <f t="shared" si="437"/>
        <v>0</v>
      </c>
      <c r="N648" s="3" t="s">
        <v>683</v>
      </c>
      <c r="O648" s="3">
        <f t="shared" si="439"/>
        <v>0</v>
      </c>
      <c r="P648" s="3" t="s">
        <v>683</v>
      </c>
      <c r="Q648" s="3">
        <f t="shared" si="441"/>
        <v>-19553198.25</v>
      </c>
      <c r="R648" s="3">
        <f t="shared" si="442"/>
        <v>0</v>
      </c>
    </row>
    <row r="649" spans="1:18" s="15" customFormat="1" ht="13.9" hidden="1" x14ac:dyDescent="0.3">
      <c r="A649" s="202" t="s">
        <v>699</v>
      </c>
      <c r="B649" s="7">
        <v>902</v>
      </c>
      <c r="C649" s="8" t="s">
        <v>144</v>
      </c>
      <c r="D649" s="8" t="s">
        <v>97</v>
      </c>
      <c r="E649" s="4" t="s">
        <v>788</v>
      </c>
      <c r="F649" s="8" t="s">
        <v>481</v>
      </c>
      <c r="G649" s="75"/>
      <c r="H649" s="43"/>
      <c r="I649" s="124"/>
      <c r="J649" s="124"/>
      <c r="K649" s="124"/>
      <c r="L649" s="250"/>
      <c r="M649" s="3">
        <f t="shared" si="437"/>
        <v>0</v>
      </c>
      <c r="N649" s="3" t="s">
        <v>683</v>
      </c>
      <c r="O649" s="3">
        <f t="shared" si="439"/>
        <v>0</v>
      </c>
      <c r="P649" s="3" t="s">
        <v>683</v>
      </c>
      <c r="Q649" s="3">
        <f t="shared" si="441"/>
        <v>0</v>
      </c>
      <c r="R649" s="3" t="s">
        <v>683</v>
      </c>
    </row>
    <row r="650" spans="1:18" s="15" customFormat="1" ht="63.75" x14ac:dyDescent="0.2">
      <c r="A650" s="201" t="s">
        <v>492</v>
      </c>
      <c r="B650" s="107" t="s">
        <v>252</v>
      </c>
      <c r="C650" s="107" t="s">
        <v>144</v>
      </c>
      <c r="D650" s="107" t="s">
        <v>97</v>
      </c>
      <c r="E650" s="107" t="s">
        <v>246</v>
      </c>
      <c r="F650" s="107" t="s">
        <v>19</v>
      </c>
      <c r="G650" s="107"/>
      <c r="H650" s="146">
        <f t="shared" ref="H650:I652" si="450">H651</f>
        <v>0</v>
      </c>
      <c r="I650" s="146">
        <f t="shared" si="450"/>
        <v>59074411.380000003</v>
      </c>
      <c r="J650" s="157">
        <f t="shared" ref="J650:J652" si="451">J651</f>
        <v>60048636.380000003</v>
      </c>
      <c r="K650" s="146">
        <f t="shared" ref="K650:L652" si="452">K651</f>
        <v>60048636.380000003</v>
      </c>
      <c r="L650" s="251">
        <f t="shared" si="452"/>
        <v>60048636.380000003</v>
      </c>
      <c r="M650" s="3">
        <f t="shared" si="437"/>
        <v>974225</v>
      </c>
      <c r="N650" s="3">
        <f t="shared" si="438"/>
        <v>101.6491488907663</v>
      </c>
      <c r="O650" s="3">
        <f t="shared" si="439"/>
        <v>0</v>
      </c>
      <c r="P650" s="3">
        <f t="shared" si="440"/>
        <v>100</v>
      </c>
      <c r="Q650" s="3">
        <f t="shared" si="441"/>
        <v>60048636.380000003</v>
      </c>
      <c r="R650" s="3" t="s">
        <v>683</v>
      </c>
    </row>
    <row r="651" spans="1:18" s="15" customFormat="1" ht="25.5" x14ac:dyDescent="0.2">
      <c r="A651" s="185" t="s">
        <v>94</v>
      </c>
      <c r="B651" s="64" t="s">
        <v>252</v>
      </c>
      <c r="C651" s="64" t="s">
        <v>144</v>
      </c>
      <c r="D651" s="64" t="s">
        <v>97</v>
      </c>
      <c r="E651" s="64" t="s">
        <v>246</v>
      </c>
      <c r="F651" s="64">
        <v>600</v>
      </c>
      <c r="G651" s="64"/>
      <c r="H651" s="65">
        <f t="shared" si="450"/>
        <v>0</v>
      </c>
      <c r="I651" s="65">
        <f t="shared" si="450"/>
        <v>59074411.380000003</v>
      </c>
      <c r="J651" s="86">
        <f t="shared" si="451"/>
        <v>60048636.380000003</v>
      </c>
      <c r="K651" s="65">
        <f t="shared" si="452"/>
        <v>60048636.380000003</v>
      </c>
      <c r="L651" s="235">
        <f t="shared" si="452"/>
        <v>60048636.380000003</v>
      </c>
      <c r="M651" s="3">
        <f t="shared" si="437"/>
        <v>974225</v>
      </c>
      <c r="N651" s="3">
        <f t="shared" si="438"/>
        <v>101.6491488907663</v>
      </c>
      <c r="O651" s="3">
        <f t="shared" si="439"/>
        <v>0</v>
      </c>
      <c r="P651" s="3">
        <f t="shared" si="440"/>
        <v>100</v>
      </c>
      <c r="Q651" s="3">
        <f t="shared" si="441"/>
        <v>60048636.380000003</v>
      </c>
      <c r="R651" s="3" t="s">
        <v>683</v>
      </c>
    </row>
    <row r="652" spans="1:18" x14ac:dyDescent="0.2">
      <c r="A652" s="185" t="s">
        <v>636</v>
      </c>
      <c r="B652" s="64" t="s">
        <v>252</v>
      </c>
      <c r="C652" s="64" t="s">
        <v>144</v>
      </c>
      <c r="D652" s="64" t="s">
        <v>97</v>
      </c>
      <c r="E652" s="64" t="s">
        <v>246</v>
      </c>
      <c r="F652" s="64">
        <v>610</v>
      </c>
      <c r="G652" s="64"/>
      <c r="H652" s="65">
        <f t="shared" si="450"/>
        <v>0</v>
      </c>
      <c r="I652" s="65">
        <v>59074411.380000003</v>
      </c>
      <c r="J652" s="86">
        <f t="shared" si="451"/>
        <v>60048636.380000003</v>
      </c>
      <c r="K652" s="65">
        <f t="shared" si="452"/>
        <v>60048636.380000003</v>
      </c>
      <c r="L652" s="235">
        <f t="shared" si="452"/>
        <v>60048636.380000003</v>
      </c>
      <c r="M652" s="3">
        <f t="shared" si="437"/>
        <v>974225</v>
      </c>
      <c r="N652" s="3">
        <f t="shared" si="438"/>
        <v>101.6491488907663</v>
      </c>
      <c r="O652" s="3">
        <f t="shared" si="439"/>
        <v>0</v>
      </c>
      <c r="P652" s="3">
        <f t="shared" si="440"/>
        <v>100</v>
      </c>
      <c r="Q652" s="3">
        <f t="shared" si="441"/>
        <v>60048636.380000003</v>
      </c>
      <c r="R652" s="3" t="s">
        <v>683</v>
      </c>
    </row>
    <row r="653" spans="1:18" s="15" customFormat="1" ht="51" x14ac:dyDescent="0.2">
      <c r="A653" s="180" t="s">
        <v>651</v>
      </c>
      <c r="B653" s="66" t="s">
        <v>252</v>
      </c>
      <c r="C653" s="66" t="s">
        <v>144</v>
      </c>
      <c r="D653" s="66" t="s">
        <v>97</v>
      </c>
      <c r="E653" s="66" t="s">
        <v>246</v>
      </c>
      <c r="F653" s="66" t="s">
        <v>479</v>
      </c>
      <c r="G653" s="66"/>
      <c r="H653" s="85"/>
      <c r="I653" s="68"/>
      <c r="J653" s="87">
        <v>60048636.380000003</v>
      </c>
      <c r="K653" s="68">
        <v>60048636.380000003</v>
      </c>
      <c r="L653" s="236">
        <v>60048636.380000003</v>
      </c>
      <c r="M653" s="69">
        <f t="shared" si="437"/>
        <v>60048636.380000003</v>
      </c>
      <c r="N653" s="69" t="s">
        <v>683</v>
      </c>
      <c r="O653" s="69">
        <f t="shared" si="439"/>
        <v>0</v>
      </c>
      <c r="P653" s="69">
        <f t="shared" si="440"/>
        <v>100</v>
      </c>
      <c r="Q653" s="69">
        <f t="shared" si="441"/>
        <v>60048636.380000003</v>
      </c>
      <c r="R653" s="69" t="s">
        <v>683</v>
      </c>
    </row>
    <row r="654" spans="1:18" ht="63.75" x14ac:dyDescent="0.2">
      <c r="A654" s="185" t="s">
        <v>493</v>
      </c>
      <c r="B654" s="64" t="s">
        <v>252</v>
      </c>
      <c r="C654" s="64" t="s">
        <v>144</v>
      </c>
      <c r="D654" s="64" t="s">
        <v>97</v>
      </c>
      <c r="E654" s="64" t="s">
        <v>247</v>
      </c>
      <c r="F654" s="64" t="s">
        <v>19</v>
      </c>
      <c r="G654" s="64"/>
      <c r="H654" s="65">
        <f>H655</f>
        <v>0</v>
      </c>
      <c r="I654" s="65">
        <f>I655</f>
        <v>39020477.539999999</v>
      </c>
      <c r="J654" s="86">
        <f t="shared" ref="J654:J655" si="453">J655</f>
        <v>39020477.539999999</v>
      </c>
      <c r="K654" s="65">
        <f t="shared" ref="K654:L655" si="454">K655</f>
        <v>39020477.539999999</v>
      </c>
      <c r="L654" s="235">
        <f t="shared" si="454"/>
        <v>39020477.539999999</v>
      </c>
      <c r="M654" s="3">
        <f t="shared" si="437"/>
        <v>0</v>
      </c>
      <c r="N654" s="3">
        <f t="shared" si="438"/>
        <v>100</v>
      </c>
      <c r="O654" s="3">
        <f t="shared" si="439"/>
        <v>0</v>
      </c>
      <c r="P654" s="3">
        <f t="shared" si="440"/>
        <v>100</v>
      </c>
      <c r="Q654" s="3">
        <f t="shared" si="441"/>
        <v>39020477.539999999</v>
      </c>
      <c r="R654" s="3" t="s">
        <v>683</v>
      </c>
    </row>
    <row r="655" spans="1:18" ht="25.5" x14ac:dyDescent="0.2">
      <c r="A655" s="185" t="s">
        <v>94</v>
      </c>
      <c r="B655" s="64" t="s">
        <v>252</v>
      </c>
      <c r="C655" s="64" t="s">
        <v>144</v>
      </c>
      <c r="D655" s="64" t="s">
        <v>97</v>
      </c>
      <c r="E655" s="64" t="s">
        <v>247</v>
      </c>
      <c r="F655" s="64">
        <v>600</v>
      </c>
      <c r="G655" s="64"/>
      <c r="H655" s="65">
        <f>H656</f>
        <v>0</v>
      </c>
      <c r="I655" s="65">
        <f>I656</f>
        <v>39020477.539999999</v>
      </c>
      <c r="J655" s="86">
        <f t="shared" si="453"/>
        <v>39020477.539999999</v>
      </c>
      <c r="K655" s="65">
        <f t="shared" si="454"/>
        <v>39020477.539999999</v>
      </c>
      <c r="L655" s="235">
        <f t="shared" si="454"/>
        <v>39020477.539999999</v>
      </c>
      <c r="M655" s="3">
        <f t="shared" si="437"/>
        <v>0</v>
      </c>
      <c r="N655" s="3">
        <f t="shared" si="438"/>
        <v>100</v>
      </c>
      <c r="O655" s="3">
        <f t="shared" si="439"/>
        <v>0</v>
      </c>
      <c r="P655" s="3">
        <f t="shared" si="440"/>
        <v>100</v>
      </c>
      <c r="Q655" s="3">
        <f t="shared" si="441"/>
        <v>39020477.539999999</v>
      </c>
      <c r="R655" s="3" t="s">
        <v>683</v>
      </c>
    </row>
    <row r="656" spans="1:18" x14ac:dyDescent="0.2">
      <c r="A656" s="185" t="s">
        <v>636</v>
      </c>
      <c r="B656" s="64" t="s">
        <v>252</v>
      </c>
      <c r="C656" s="64" t="s">
        <v>144</v>
      </c>
      <c r="D656" s="64" t="s">
        <v>97</v>
      </c>
      <c r="E656" s="64" t="s">
        <v>247</v>
      </c>
      <c r="F656" s="64">
        <v>610</v>
      </c>
      <c r="G656" s="64"/>
      <c r="H656" s="65">
        <f>H657+H658</f>
        <v>0</v>
      </c>
      <c r="I656" s="65">
        <v>39020477.539999999</v>
      </c>
      <c r="J656" s="86">
        <f t="shared" ref="J656:L656" si="455">J657+J658</f>
        <v>39020477.539999999</v>
      </c>
      <c r="K656" s="65">
        <f t="shared" si="455"/>
        <v>39020477.539999999</v>
      </c>
      <c r="L656" s="235">
        <f t="shared" si="455"/>
        <v>39020477.539999999</v>
      </c>
      <c r="M656" s="3">
        <f t="shared" si="437"/>
        <v>0</v>
      </c>
      <c r="N656" s="3">
        <f t="shared" si="438"/>
        <v>100</v>
      </c>
      <c r="O656" s="3">
        <f t="shared" si="439"/>
        <v>0</v>
      </c>
      <c r="P656" s="3">
        <f t="shared" si="440"/>
        <v>100</v>
      </c>
      <c r="Q656" s="3">
        <f t="shared" si="441"/>
        <v>39020477.539999999</v>
      </c>
      <c r="R656" s="3" t="s">
        <v>683</v>
      </c>
    </row>
    <row r="657" spans="1:18" s="15" customFormat="1" ht="51" x14ac:dyDescent="0.2">
      <c r="A657" s="180" t="s">
        <v>651</v>
      </c>
      <c r="B657" s="66" t="s">
        <v>252</v>
      </c>
      <c r="C657" s="66" t="s">
        <v>144</v>
      </c>
      <c r="D657" s="66" t="s">
        <v>97</v>
      </c>
      <c r="E657" s="66" t="s">
        <v>247</v>
      </c>
      <c r="F657" s="66" t="s">
        <v>479</v>
      </c>
      <c r="G657" s="66"/>
      <c r="H657" s="85"/>
      <c r="I657" s="68"/>
      <c r="J657" s="87">
        <v>34610000</v>
      </c>
      <c r="K657" s="68">
        <v>34610000</v>
      </c>
      <c r="L657" s="236">
        <v>34610000</v>
      </c>
      <c r="M657" s="69">
        <f t="shared" si="437"/>
        <v>34610000</v>
      </c>
      <c r="N657" s="69" t="s">
        <v>683</v>
      </c>
      <c r="O657" s="69">
        <f t="shared" si="439"/>
        <v>0</v>
      </c>
      <c r="P657" s="69">
        <f t="shared" si="440"/>
        <v>100</v>
      </c>
      <c r="Q657" s="69">
        <f t="shared" si="441"/>
        <v>34610000</v>
      </c>
      <c r="R657" s="69" t="s">
        <v>683</v>
      </c>
    </row>
    <row r="658" spans="1:18" s="15" customFormat="1" x14ac:dyDescent="0.2">
      <c r="A658" s="180" t="s">
        <v>480</v>
      </c>
      <c r="B658" s="66" t="s">
        <v>252</v>
      </c>
      <c r="C658" s="66" t="s">
        <v>144</v>
      </c>
      <c r="D658" s="66" t="s">
        <v>97</v>
      </c>
      <c r="E658" s="66" t="s">
        <v>247</v>
      </c>
      <c r="F658" s="66" t="s">
        <v>481</v>
      </c>
      <c r="G658" s="66"/>
      <c r="H658" s="85"/>
      <c r="I658" s="68"/>
      <c r="J658" s="87">
        <v>4410477.54</v>
      </c>
      <c r="K658" s="68">
        <v>4410477.54</v>
      </c>
      <c r="L658" s="236">
        <v>4410477.54</v>
      </c>
      <c r="M658" s="69">
        <f t="shared" si="437"/>
        <v>4410477.54</v>
      </c>
      <c r="N658" s="69" t="s">
        <v>683</v>
      </c>
      <c r="O658" s="69">
        <f t="shared" si="439"/>
        <v>0</v>
      </c>
      <c r="P658" s="69">
        <f t="shared" si="440"/>
        <v>100</v>
      </c>
      <c r="Q658" s="69">
        <f t="shared" si="441"/>
        <v>4410477.54</v>
      </c>
      <c r="R658" s="69" t="s">
        <v>683</v>
      </c>
    </row>
    <row r="659" spans="1:18" s="19" customFormat="1" ht="204" x14ac:dyDescent="0.2">
      <c r="A659" s="177" t="s">
        <v>494</v>
      </c>
      <c r="B659" s="61" t="s">
        <v>252</v>
      </c>
      <c r="C659" s="61" t="s">
        <v>144</v>
      </c>
      <c r="D659" s="61" t="s">
        <v>97</v>
      </c>
      <c r="E659" s="61" t="s">
        <v>248</v>
      </c>
      <c r="F659" s="61" t="s">
        <v>19</v>
      </c>
      <c r="G659" s="61"/>
      <c r="H659" s="62">
        <f t="shared" ref="H659:I661" si="456">H660</f>
        <v>468200</v>
      </c>
      <c r="I659" s="62">
        <f t="shared" si="456"/>
        <v>978540</v>
      </c>
      <c r="J659" s="88">
        <f t="shared" ref="J659:J661" si="457">J660</f>
        <v>579300</v>
      </c>
      <c r="K659" s="62">
        <f t="shared" ref="K659:L661" si="458">K660</f>
        <v>579300</v>
      </c>
      <c r="L659" s="234">
        <f t="shared" si="458"/>
        <v>579300</v>
      </c>
      <c r="M659" s="3">
        <f t="shared" si="437"/>
        <v>-399240</v>
      </c>
      <c r="N659" s="3">
        <f t="shared" si="438"/>
        <v>59.200441474032736</v>
      </c>
      <c r="O659" s="3">
        <f t="shared" si="439"/>
        <v>0</v>
      </c>
      <c r="P659" s="3">
        <f t="shared" si="440"/>
        <v>100</v>
      </c>
      <c r="Q659" s="3">
        <f t="shared" si="441"/>
        <v>111100</v>
      </c>
      <c r="R659" s="3">
        <f t="shared" si="442"/>
        <v>123.72917556599742</v>
      </c>
    </row>
    <row r="660" spans="1:18" s="15" customFormat="1" ht="25.5" x14ac:dyDescent="0.2">
      <c r="A660" s="185" t="s">
        <v>94</v>
      </c>
      <c r="B660" s="64" t="s">
        <v>252</v>
      </c>
      <c r="C660" s="64" t="s">
        <v>144</v>
      </c>
      <c r="D660" s="64" t="s">
        <v>97</v>
      </c>
      <c r="E660" s="64" t="s">
        <v>248</v>
      </c>
      <c r="F660" s="64">
        <v>600</v>
      </c>
      <c r="G660" s="64"/>
      <c r="H660" s="65">
        <f t="shared" si="456"/>
        <v>468200</v>
      </c>
      <c r="I660" s="65">
        <f t="shared" si="456"/>
        <v>978540</v>
      </c>
      <c r="J660" s="86">
        <f t="shared" si="457"/>
        <v>579300</v>
      </c>
      <c r="K660" s="65">
        <f t="shared" si="458"/>
        <v>579300</v>
      </c>
      <c r="L660" s="235">
        <f t="shared" si="458"/>
        <v>579300</v>
      </c>
      <c r="M660" s="3">
        <f t="shared" si="437"/>
        <v>-399240</v>
      </c>
      <c r="N660" s="3">
        <f t="shared" si="438"/>
        <v>59.200441474032736</v>
      </c>
      <c r="O660" s="3">
        <f t="shared" si="439"/>
        <v>0</v>
      </c>
      <c r="P660" s="3">
        <f t="shared" si="440"/>
        <v>100</v>
      </c>
      <c r="Q660" s="3">
        <f t="shared" si="441"/>
        <v>111100</v>
      </c>
      <c r="R660" s="3">
        <f t="shared" si="442"/>
        <v>123.72917556599742</v>
      </c>
    </row>
    <row r="661" spans="1:18" x14ac:dyDescent="0.2">
      <c r="A661" s="185" t="s">
        <v>636</v>
      </c>
      <c r="B661" s="64" t="s">
        <v>252</v>
      </c>
      <c r="C661" s="64" t="s">
        <v>144</v>
      </c>
      <c r="D661" s="64" t="s">
        <v>97</v>
      </c>
      <c r="E661" s="64" t="s">
        <v>248</v>
      </c>
      <c r="F661" s="64">
        <v>610</v>
      </c>
      <c r="G661" s="64"/>
      <c r="H661" s="65">
        <f t="shared" si="456"/>
        <v>468200</v>
      </c>
      <c r="I661" s="65">
        <v>978540</v>
      </c>
      <c r="J661" s="86">
        <f t="shared" si="457"/>
        <v>579300</v>
      </c>
      <c r="K661" s="65">
        <f t="shared" si="458"/>
        <v>579300</v>
      </c>
      <c r="L661" s="235">
        <f t="shared" si="458"/>
        <v>579300</v>
      </c>
      <c r="M661" s="3">
        <f t="shared" si="437"/>
        <v>-399240</v>
      </c>
      <c r="N661" s="3">
        <f t="shared" si="438"/>
        <v>59.200441474032736</v>
      </c>
      <c r="O661" s="3">
        <f t="shared" si="439"/>
        <v>0</v>
      </c>
      <c r="P661" s="3">
        <f t="shared" si="440"/>
        <v>100</v>
      </c>
      <c r="Q661" s="3">
        <f t="shared" si="441"/>
        <v>111100</v>
      </c>
      <c r="R661" s="3">
        <f t="shared" si="442"/>
        <v>123.72917556599742</v>
      </c>
    </row>
    <row r="662" spans="1:18" s="15" customFormat="1" ht="51" x14ac:dyDescent="0.2">
      <c r="A662" s="180" t="s">
        <v>651</v>
      </c>
      <c r="B662" s="66" t="s">
        <v>252</v>
      </c>
      <c r="C662" s="66" t="s">
        <v>144</v>
      </c>
      <c r="D662" s="66" t="s">
        <v>97</v>
      </c>
      <c r="E662" s="66" t="s">
        <v>248</v>
      </c>
      <c r="F662" s="66" t="s">
        <v>479</v>
      </c>
      <c r="G662" s="66" t="s">
        <v>495</v>
      </c>
      <c r="H662" s="85">
        <v>468200</v>
      </c>
      <c r="I662" s="68"/>
      <c r="J662" s="87">
        <v>579300</v>
      </c>
      <c r="K662" s="68">
        <v>579300</v>
      </c>
      <c r="L662" s="236">
        <v>579300</v>
      </c>
      <c r="M662" s="69">
        <f t="shared" si="437"/>
        <v>579300</v>
      </c>
      <c r="N662" s="69" t="s">
        <v>683</v>
      </c>
      <c r="O662" s="69">
        <f t="shared" si="439"/>
        <v>0</v>
      </c>
      <c r="P662" s="69">
        <f t="shared" si="440"/>
        <v>100</v>
      </c>
      <c r="Q662" s="69">
        <f t="shared" si="441"/>
        <v>111100</v>
      </c>
      <c r="R662" s="69">
        <f t="shared" si="442"/>
        <v>123.72917556599742</v>
      </c>
    </row>
    <row r="663" spans="1:18" s="16" customFormat="1" ht="140.25" x14ac:dyDescent="0.2">
      <c r="A663" s="177" t="s">
        <v>496</v>
      </c>
      <c r="B663" s="61" t="s">
        <v>252</v>
      </c>
      <c r="C663" s="61" t="s">
        <v>144</v>
      </c>
      <c r="D663" s="61" t="s">
        <v>97</v>
      </c>
      <c r="E663" s="61" t="s">
        <v>249</v>
      </c>
      <c r="F663" s="61" t="s">
        <v>19</v>
      </c>
      <c r="G663" s="61"/>
      <c r="H663" s="62">
        <f>H664+H667</f>
        <v>358884419.94999999</v>
      </c>
      <c r="I663" s="62">
        <f>I664+I667</f>
        <v>353839910</v>
      </c>
      <c r="J663" s="88">
        <f t="shared" ref="J663:L663" si="459">J664+J667</f>
        <v>350784100</v>
      </c>
      <c r="K663" s="62">
        <f t="shared" si="459"/>
        <v>350784100</v>
      </c>
      <c r="L663" s="234">
        <f t="shared" si="459"/>
        <v>350784100</v>
      </c>
      <c r="M663" s="3">
        <f t="shared" si="437"/>
        <v>-3055810</v>
      </c>
      <c r="N663" s="3">
        <f t="shared" si="438"/>
        <v>99.136386282711868</v>
      </c>
      <c r="O663" s="3">
        <f t="shared" si="439"/>
        <v>0</v>
      </c>
      <c r="P663" s="3">
        <f t="shared" si="440"/>
        <v>100</v>
      </c>
      <c r="Q663" s="3">
        <f t="shared" si="441"/>
        <v>-8100319.9499999881</v>
      </c>
      <c r="R663" s="3">
        <f t="shared" si="442"/>
        <v>97.742916800030343</v>
      </c>
    </row>
    <row r="664" spans="1:18" s="15" customFormat="1" ht="25.5" x14ac:dyDescent="0.2">
      <c r="A664" s="184" t="s">
        <v>47</v>
      </c>
      <c r="B664" s="64" t="s">
        <v>252</v>
      </c>
      <c r="C664" s="64" t="s">
        <v>144</v>
      </c>
      <c r="D664" s="64" t="s">
        <v>97</v>
      </c>
      <c r="E664" s="64" t="s">
        <v>249</v>
      </c>
      <c r="F664" s="64">
        <v>200</v>
      </c>
      <c r="G664" s="64"/>
      <c r="H664" s="65">
        <f>H665</f>
        <v>3641579.95</v>
      </c>
      <c r="I664" s="65">
        <f>I665</f>
        <v>3668000</v>
      </c>
      <c r="J664" s="86">
        <f t="shared" ref="J664:J665" si="460">J665</f>
        <v>3665226.27</v>
      </c>
      <c r="K664" s="65">
        <f t="shared" ref="K664:L665" si="461">K665</f>
        <v>3665226.27</v>
      </c>
      <c r="L664" s="235">
        <f t="shared" si="461"/>
        <v>3665226.27</v>
      </c>
      <c r="M664" s="3">
        <f t="shared" si="437"/>
        <v>-2773.7299999999814</v>
      </c>
      <c r="N664" s="3">
        <f t="shared" si="438"/>
        <v>99.924380316248644</v>
      </c>
      <c r="O664" s="3">
        <f t="shared" si="439"/>
        <v>0</v>
      </c>
      <c r="P664" s="3">
        <f t="shared" si="440"/>
        <v>100</v>
      </c>
      <c r="Q664" s="3">
        <f t="shared" si="441"/>
        <v>23646.319999999832</v>
      </c>
      <c r="R664" s="3">
        <f t="shared" si="442"/>
        <v>100.64934232735985</v>
      </c>
    </row>
    <row r="665" spans="1:18" s="15" customFormat="1" ht="25.5" x14ac:dyDescent="0.2">
      <c r="A665" s="185" t="s">
        <v>11</v>
      </c>
      <c r="B665" s="64" t="s">
        <v>252</v>
      </c>
      <c r="C665" s="64" t="s">
        <v>144</v>
      </c>
      <c r="D665" s="64" t="s">
        <v>97</v>
      </c>
      <c r="E665" s="64" t="s">
        <v>249</v>
      </c>
      <c r="F665" s="64">
        <v>240</v>
      </c>
      <c r="G665" s="64"/>
      <c r="H665" s="65">
        <f>H666</f>
        <v>3641579.95</v>
      </c>
      <c r="I665" s="65">
        <v>3668000</v>
      </c>
      <c r="J665" s="86">
        <f t="shared" si="460"/>
        <v>3665226.27</v>
      </c>
      <c r="K665" s="65">
        <f t="shared" si="461"/>
        <v>3665226.27</v>
      </c>
      <c r="L665" s="235">
        <f t="shared" si="461"/>
        <v>3665226.27</v>
      </c>
      <c r="M665" s="3">
        <f t="shared" si="437"/>
        <v>-2773.7299999999814</v>
      </c>
      <c r="N665" s="3">
        <f t="shared" si="438"/>
        <v>99.924380316248644</v>
      </c>
      <c r="O665" s="3">
        <f t="shared" si="439"/>
        <v>0</v>
      </c>
      <c r="P665" s="3">
        <f t="shared" si="440"/>
        <v>100</v>
      </c>
      <c r="Q665" s="3">
        <f t="shared" si="441"/>
        <v>23646.319999999832</v>
      </c>
      <c r="R665" s="3">
        <f t="shared" si="442"/>
        <v>100.64934232735985</v>
      </c>
    </row>
    <row r="666" spans="1:18" s="15" customFormat="1" x14ac:dyDescent="0.2">
      <c r="A666" s="180" t="s">
        <v>331</v>
      </c>
      <c r="B666" s="66" t="s">
        <v>252</v>
      </c>
      <c r="C666" s="66" t="s">
        <v>144</v>
      </c>
      <c r="D666" s="66" t="s">
        <v>97</v>
      </c>
      <c r="E666" s="66" t="s">
        <v>249</v>
      </c>
      <c r="F666" s="66" t="s">
        <v>25</v>
      </c>
      <c r="G666" s="66" t="s">
        <v>497</v>
      </c>
      <c r="H666" s="85">
        <v>3641579.95</v>
      </c>
      <c r="I666" s="68"/>
      <c r="J666" s="87">
        <v>3665226.27</v>
      </c>
      <c r="K666" s="68">
        <v>3665226.27</v>
      </c>
      <c r="L666" s="236">
        <v>3665226.27</v>
      </c>
      <c r="M666" s="69">
        <f t="shared" si="437"/>
        <v>3665226.27</v>
      </c>
      <c r="N666" s="69" t="s">
        <v>683</v>
      </c>
      <c r="O666" s="69">
        <f t="shared" si="439"/>
        <v>0</v>
      </c>
      <c r="P666" s="69">
        <f t="shared" si="440"/>
        <v>100</v>
      </c>
      <c r="Q666" s="69">
        <f t="shared" si="441"/>
        <v>23646.319999999832</v>
      </c>
      <c r="R666" s="69">
        <f t="shared" si="442"/>
        <v>100.64934232735985</v>
      </c>
    </row>
    <row r="667" spans="1:18" ht="25.5" x14ac:dyDescent="0.2">
      <c r="A667" s="185" t="s">
        <v>94</v>
      </c>
      <c r="B667" s="64" t="s">
        <v>252</v>
      </c>
      <c r="C667" s="64" t="s">
        <v>144</v>
      </c>
      <c r="D667" s="64" t="s">
        <v>97</v>
      </c>
      <c r="E667" s="64" t="s">
        <v>249</v>
      </c>
      <c r="F667" s="64">
        <v>600</v>
      </c>
      <c r="G667" s="64"/>
      <c r="H667" s="65">
        <f>H668</f>
        <v>355242840</v>
      </c>
      <c r="I667" s="65">
        <f>I668</f>
        <v>350171910</v>
      </c>
      <c r="J667" s="86">
        <f t="shared" ref="J667:J668" si="462">J668</f>
        <v>347118873.73000002</v>
      </c>
      <c r="K667" s="65">
        <f t="shared" ref="K667:L668" si="463">K668</f>
        <v>347118873.73000002</v>
      </c>
      <c r="L667" s="235">
        <f t="shared" si="463"/>
        <v>347118873.73000002</v>
      </c>
      <c r="M667" s="3">
        <f t="shared" si="437"/>
        <v>-3053036.2699999809</v>
      </c>
      <c r="N667" s="3">
        <f t="shared" si="438"/>
        <v>99.128132159429924</v>
      </c>
      <c r="O667" s="3">
        <f t="shared" si="439"/>
        <v>0</v>
      </c>
      <c r="P667" s="3">
        <f t="shared" si="440"/>
        <v>100</v>
      </c>
      <c r="Q667" s="3">
        <f t="shared" si="441"/>
        <v>-8123966.2699999809</v>
      </c>
      <c r="R667" s="3">
        <f t="shared" si="442"/>
        <v>97.713123149786782</v>
      </c>
    </row>
    <row r="668" spans="1:18" x14ac:dyDescent="0.2">
      <c r="A668" s="185" t="s">
        <v>636</v>
      </c>
      <c r="B668" s="64" t="s">
        <v>252</v>
      </c>
      <c r="C668" s="64" t="s">
        <v>144</v>
      </c>
      <c r="D668" s="64" t="s">
        <v>97</v>
      </c>
      <c r="E668" s="64" t="s">
        <v>249</v>
      </c>
      <c r="F668" s="64">
        <v>610</v>
      </c>
      <c r="G668" s="64"/>
      <c r="H668" s="65">
        <f>H669</f>
        <v>355242840</v>
      </c>
      <c r="I668" s="65">
        <v>350171910</v>
      </c>
      <c r="J668" s="86">
        <f t="shared" si="462"/>
        <v>347118873.73000002</v>
      </c>
      <c r="K668" s="65">
        <f t="shared" si="463"/>
        <v>347118873.73000002</v>
      </c>
      <c r="L668" s="235">
        <f t="shared" si="463"/>
        <v>347118873.73000002</v>
      </c>
      <c r="M668" s="3">
        <f t="shared" si="437"/>
        <v>-3053036.2699999809</v>
      </c>
      <c r="N668" s="3">
        <f t="shared" si="438"/>
        <v>99.128132159429924</v>
      </c>
      <c r="O668" s="3">
        <f t="shared" si="439"/>
        <v>0</v>
      </c>
      <c r="P668" s="3">
        <f t="shared" si="440"/>
        <v>100</v>
      </c>
      <c r="Q668" s="3">
        <f t="shared" si="441"/>
        <v>-8123966.2699999809</v>
      </c>
      <c r="R668" s="3">
        <f t="shared" si="442"/>
        <v>97.713123149786782</v>
      </c>
    </row>
    <row r="669" spans="1:18" s="15" customFormat="1" ht="51" x14ac:dyDescent="0.2">
      <c r="A669" s="180" t="s">
        <v>651</v>
      </c>
      <c r="B669" s="66" t="s">
        <v>252</v>
      </c>
      <c r="C669" s="66" t="s">
        <v>144</v>
      </c>
      <c r="D669" s="66" t="s">
        <v>97</v>
      </c>
      <c r="E669" s="66" t="s">
        <v>249</v>
      </c>
      <c r="F669" s="66" t="s">
        <v>479</v>
      </c>
      <c r="G669" s="66" t="s">
        <v>497</v>
      </c>
      <c r="H669" s="85">
        <v>355242840</v>
      </c>
      <c r="I669" s="68"/>
      <c r="J669" s="87">
        <v>347118873.73000002</v>
      </c>
      <c r="K669" s="68">
        <v>347118873.73000002</v>
      </c>
      <c r="L669" s="236">
        <v>347118873.73000002</v>
      </c>
      <c r="M669" s="69">
        <f t="shared" si="437"/>
        <v>347118873.73000002</v>
      </c>
      <c r="N669" s="69" t="s">
        <v>683</v>
      </c>
      <c r="O669" s="69">
        <f t="shared" si="439"/>
        <v>0</v>
      </c>
      <c r="P669" s="69">
        <f t="shared" si="440"/>
        <v>100</v>
      </c>
      <c r="Q669" s="69">
        <f t="shared" si="441"/>
        <v>-8123966.2699999809</v>
      </c>
      <c r="R669" s="69">
        <f t="shared" si="442"/>
        <v>97.713123149786782</v>
      </c>
    </row>
    <row r="670" spans="1:18" s="19" customFormat="1" ht="165.75" x14ac:dyDescent="0.2">
      <c r="A670" s="177" t="s">
        <v>498</v>
      </c>
      <c r="B670" s="61" t="s">
        <v>252</v>
      </c>
      <c r="C670" s="61" t="s">
        <v>144</v>
      </c>
      <c r="D670" s="61" t="s">
        <v>97</v>
      </c>
      <c r="E670" s="61" t="s">
        <v>250</v>
      </c>
      <c r="F670" s="61" t="s">
        <v>19</v>
      </c>
      <c r="G670" s="61"/>
      <c r="H670" s="62">
        <f t="shared" ref="H670:I672" si="464">H671</f>
        <v>817367.81</v>
      </c>
      <c r="I670" s="62">
        <f t="shared" si="464"/>
        <v>819250</v>
      </c>
      <c r="J670" s="88">
        <f t="shared" ref="J670:J672" si="465">J671</f>
        <v>1632530</v>
      </c>
      <c r="K670" s="62">
        <f t="shared" ref="K670:L672" si="466">K671</f>
        <v>1632530</v>
      </c>
      <c r="L670" s="234">
        <f t="shared" si="466"/>
        <v>1632530</v>
      </c>
      <c r="M670" s="3">
        <f t="shared" si="437"/>
        <v>813280</v>
      </c>
      <c r="N670" s="3">
        <f t="shared" si="438"/>
        <v>199.27128471162649</v>
      </c>
      <c r="O670" s="3">
        <f t="shared" si="439"/>
        <v>0</v>
      </c>
      <c r="P670" s="3">
        <f t="shared" si="440"/>
        <v>100</v>
      </c>
      <c r="Q670" s="3">
        <f t="shared" si="441"/>
        <v>815162.19</v>
      </c>
      <c r="R670" s="3">
        <f t="shared" si="442"/>
        <v>199.73015575448215</v>
      </c>
    </row>
    <row r="671" spans="1:18" s="15" customFormat="1" ht="25.5" x14ac:dyDescent="0.2">
      <c r="A671" s="185" t="s">
        <v>94</v>
      </c>
      <c r="B671" s="64" t="s">
        <v>252</v>
      </c>
      <c r="C671" s="64" t="s">
        <v>144</v>
      </c>
      <c r="D671" s="64" t="s">
        <v>97</v>
      </c>
      <c r="E671" s="64" t="s">
        <v>250</v>
      </c>
      <c r="F671" s="64">
        <v>600</v>
      </c>
      <c r="G671" s="64"/>
      <c r="H671" s="65">
        <f t="shared" si="464"/>
        <v>817367.81</v>
      </c>
      <c r="I671" s="65">
        <f t="shared" si="464"/>
        <v>819250</v>
      </c>
      <c r="J671" s="86">
        <f t="shared" si="465"/>
        <v>1632530</v>
      </c>
      <c r="K671" s="65">
        <f t="shared" si="466"/>
        <v>1632530</v>
      </c>
      <c r="L671" s="235">
        <f t="shared" si="466"/>
        <v>1632530</v>
      </c>
      <c r="M671" s="3">
        <f t="shared" si="437"/>
        <v>813280</v>
      </c>
      <c r="N671" s="3">
        <f t="shared" si="438"/>
        <v>199.27128471162649</v>
      </c>
      <c r="O671" s="3">
        <f t="shared" si="439"/>
        <v>0</v>
      </c>
      <c r="P671" s="3">
        <f t="shared" si="440"/>
        <v>100</v>
      </c>
      <c r="Q671" s="3">
        <f t="shared" si="441"/>
        <v>815162.19</v>
      </c>
      <c r="R671" s="3">
        <f t="shared" si="442"/>
        <v>199.73015575448215</v>
      </c>
    </row>
    <row r="672" spans="1:18" s="15" customFormat="1" x14ac:dyDescent="0.2">
      <c r="A672" s="185" t="s">
        <v>636</v>
      </c>
      <c r="B672" s="64" t="s">
        <v>252</v>
      </c>
      <c r="C672" s="64" t="s">
        <v>144</v>
      </c>
      <c r="D672" s="64" t="s">
        <v>97</v>
      </c>
      <c r="E672" s="64" t="s">
        <v>250</v>
      </c>
      <c r="F672" s="64">
        <v>610</v>
      </c>
      <c r="G672" s="64"/>
      <c r="H672" s="65">
        <f t="shared" si="464"/>
        <v>817367.81</v>
      </c>
      <c r="I672" s="65">
        <v>819250</v>
      </c>
      <c r="J672" s="86">
        <f t="shared" si="465"/>
        <v>1632530</v>
      </c>
      <c r="K672" s="65">
        <f t="shared" si="466"/>
        <v>1632530</v>
      </c>
      <c r="L672" s="235">
        <f t="shared" si="466"/>
        <v>1632530</v>
      </c>
      <c r="M672" s="3">
        <f t="shared" si="437"/>
        <v>813280</v>
      </c>
      <c r="N672" s="3">
        <f t="shared" si="438"/>
        <v>199.27128471162649</v>
      </c>
      <c r="O672" s="3">
        <f t="shared" si="439"/>
        <v>0</v>
      </c>
      <c r="P672" s="3">
        <f t="shared" si="440"/>
        <v>100</v>
      </c>
      <c r="Q672" s="3">
        <f t="shared" si="441"/>
        <v>815162.19</v>
      </c>
      <c r="R672" s="3">
        <f t="shared" si="442"/>
        <v>199.73015575448215</v>
      </c>
    </row>
    <row r="673" spans="1:18" s="15" customFormat="1" ht="51" x14ac:dyDescent="0.2">
      <c r="A673" s="180" t="s">
        <v>651</v>
      </c>
      <c r="B673" s="66" t="s">
        <v>252</v>
      </c>
      <c r="C673" s="66" t="s">
        <v>144</v>
      </c>
      <c r="D673" s="66" t="s">
        <v>97</v>
      </c>
      <c r="E673" s="66" t="s">
        <v>250</v>
      </c>
      <c r="F673" s="66" t="s">
        <v>479</v>
      </c>
      <c r="G673" s="66" t="s">
        <v>499</v>
      </c>
      <c r="H673" s="85">
        <v>817367.81</v>
      </c>
      <c r="I673" s="68"/>
      <c r="J673" s="87">
        <v>1632530</v>
      </c>
      <c r="K673" s="68">
        <v>1632530</v>
      </c>
      <c r="L673" s="236">
        <v>1632530</v>
      </c>
      <c r="M673" s="69">
        <f t="shared" si="437"/>
        <v>1632530</v>
      </c>
      <c r="N673" s="69" t="s">
        <v>683</v>
      </c>
      <c r="O673" s="69">
        <f t="shared" si="439"/>
        <v>0</v>
      </c>
      <c r="P673" s="69">
        <f t="shared" si="440"/>
        <v>100</v>
      </c>
      <c r="Q673" s="69">
        <f t="shared" si="441"/>
        <v>815162.19</v>
      </c>
      <c r="R673" s="69">
        <f t="shared" si="442"/>
        <v>199.73015575448215</v>
      </c>
    </row>
    <row r="674" spans="1:18" s="16" customFormat="1" ht="76.5" x14ac:dyDescent="0.2">
      <c r="A674" s="177" t="s">
        <v>500</v>
      </c>
      <c r="B674" s="61" t="s">
        <v>252</v>
      </c>
      <c r="C674" s="61" t="s">
        <v>144</v>
      </c>
      <c r="D674" s="61" t="s">
        <v>97</v>
      </c>
      <c r="E674" s="61" t="s">
        <v>251</v>
      </c>
      <c r="F674" s="61" t="s">
        <v>19</v>
      </c>
      <c r="G674" s="61"/>
      <c r="H674" s="62">
        <f>H675</f>
        <v>10573213.390000001</v>
      </c>
      <c r="I674" s="62">
        <f>I675</f>
        <v>34265460</v>
      </c>
      <c r="J674" s="88">
        <f t="shared" ref="J674:L675" si="467">J675</f>
        <v>34048180</v>
      </c>
      <c r="K674" s="62">
        <f t="shared" si="467"/>
        <v>34048180</v>
      </c>
      <c r="L674" s="234">
        <f t="shared" si="467"/>
        <v>32741706.59</v>
      </c>
      <c r="M674" s="3">
        <f t="shared" si="437"/>
        <v>-217280</v>
      </c>
      <c r="N674" s="3">
        <f t="shared" si="438"/>
        <v>99.365892067405483</v>
      </c>
      <c r="O674" s="3">
        <f t="shared" si="439"/>
        <v>-1306473.4100000001</v>
      </c>
      <c r="P674" s="3">
        <f t="shared" si="440"/>
        <v>96.162868587983269</v>
      </c>
      <c r="Q674" s="3">
        <f t="shared" si="441"/>
        <v>22168493.199999999</v>
      </c>
      <c r="R674" s="3">
        <f t="shared" si="442"/>
        <v>309.66656381840033</v>
      </c>
    </row>
    <row r="675" spans="1:18" ht="25.5" x14ac:dyDescent="0.2">
      <c r="A675" s="185" t="s">
        <v>94</v>
      </c>
      <c r="B675" s="64" t="s">
        <v>252</v>
      </c>
      <c r="C675" s="64" t="s">
        <v>144</v>
      </c>
      <c r="D675" s="64" t="s">
        <v>97</v>
      </c>
      <c r="E675" s="64" t="s">
        <v>251</v>
      </c>
      <c r="F675" s="64">
        <v>600</v>
      </c>
      <c r="G675" s="64"/>
      <c r="H675" s="65">
        <f>H676</f>
        <v>10573213.390000001</v>
      </c>
      <c r="I675" s="65">
        <f t="shared" ref="I675" si="468">I676</f>
        <v>34265460</v>
      </c>
      <c r="J675" s="65">
        <f t="shared" si="467"/>
        <v>34048180</v>
      </c>
      <c r="K675" s="65">
        <f t="shared" si="467"/>
        <v>34048180</v>
      </c>
      <c r="L675" s="235">
        <f t="shared" si="467"/>
        <v>32741706.59</v>
      </c>
      <c r="M675" s="3">
        <f t="shared" si="437"/>
        <v>-217280</v>
      </c>
      <c r="N675" s="3">
        <f t="shared" si="438"/>
        <v>99.365892067405483</v>
      </c>
      <c r="O675" s="3">
        <f t="shared" si="439"/>
        <v>-1306473.4100000001</v>
      </c>
      <c r="P675" s="3">
        <f t="shared" si="440"/>
        <v>96.162868587983269</v>
      </c>
      <c r="Q675" s="3">
        <f t="shared" si="441"/>
        <v>22168493.199999999</v>
      </c>
      <c r="R675" s="3">
        <f t="shared" si="442"/>
        <v>309.66656381840033</v>
      </c>
    </row>
    <row r="676" spans="1:18" x14ac:dyDescent="0.2">
      <c r="A676" s="185" t="s">
        <v>636</v>
      </c>
      <c r="B676" s="64" t="s">
        <v>252</v>
      </c>
      <c r="C676" s="64" t="s">
        <v>144</v>
      </c>
      <c r="D676" s="64" t="s">
        <v>97</v>
      </c>
      <c r="E676" s="64" t="s">
        <v>251</v>
      </c>
      <c r="F676" s="64">
        <v>610</v>
      </c>
      <c r="G676" s="64"/>
      <c r="H676" s="65">
        <f>H677+H678</f>
        <v>10573213.390000001</v>
      </c>
      <c r="I676" s="65">
        <v>34265460</v>
      </c>
      <c r="J676" s="65">
        <f t="shared" ref="J676:L676" si="469">J677+J678</f>
        <v>34048180</v>
      </c>
      <c r="K676" s="65">
        <f t="shared" si="469"/>
        <v>34048180</v>
      </c>
      <c r="L676" s="235">
        <f t="shared" si="469"/>
        <v>32741706.59</v>
      </c>
      <c r="M676" s="3">
        <f t="shared" si="437"/>
        <v>-217280</v>
      </c>
      <c r="N676" s="3">
        <f t="shared" si="438"/>
        <v>99.365892067405483</v>
      </c>
      <c r="O676" s="3">
        <f t="shared" si="439"/>
        <v>-1306473.4100000001</v>
      </c>
      <c r="P676" s="3">
        <f t="shared" si="440"/>
        <v>96.162868587983269</v>
      </c>
      <c r="Q676" s="3">
        <f t="shared" si="441"/>
        <v>22168493.199999999</v>
      </c>
      <c r="R676" s="3">
        <f t="shared" si="442"/>
        <v>309.66656381840033</v>
      </c>
    </row>
    <row r="677" spans="1:18" s="15" customFormat="1" ht="51" x14ac:dyDescent="0.2">
      <c r="A677" s="180" t="s">
        <v>651</v>
      </c>
      <c r="B677" s="66" t="s">
        <v>252</v>
      </c>
      <c r="C677" s="66" t="s">
        <v>144</v>
      </c>
      <c r="D677" s="66" t="s">
        <v>97</v>
      </c>
      <c r="E677" s="66" t="s">
        <v>251</v>
      </c>
      <c r="F677" s="66" t="s">
        <v>479</v>
      </c>
      <c r="G677" s="66" t="s">
        <v>501</v>
      </c>
      <c r="H677" s="85">
        <v>1790584.17</v>
      </c>
      <c r="I677" s="68"/>
      <c r="J677" s="87">
        <v>5550000</v>
      </c>
      <c r="K677" s="68">
        <v>5550000</v>
      </c>
      <c r="L677" s="236">
        <v>5521683.7999999998</v>
      </c>
      <c r="M677" s="69">
        <f t="shared" si="437"/>
        <v>5550000</v>
      </c>
      <c r="N677" s="69" t="s">
        <v>683</v>
      </c>
      <c r="O677" s="69">
        <f t="shared" si="439"/>
        <v>-28316.200000000186</v>
      </c>
      <c r="P677" s="69">
        <f t="shared" si="440"/>
        <v>99.489798198198201</v>
      </c>
      <c r="Q677" s="69">
        <f t="shared" si="441"/>
        <v>3731099.63</v>
      </c>
      <c r="R677" s="69">
        <f t="shared" si="442"/>
        <v>308.37331707227145</v>
      </c>
    </row>
    <row r="678" spans="1:18" s="15" customFormat="1" x14ac:dyDescent="0.2">
      <c r="A678" s="180" t="s">
        <v>480</v>
      </c>
      <c r="B678" s="66" t="s">
        <v>252</v>
      </c>
      <c r="C678" s="66" t="s">
        <v>144</v>
      </c>
      <c r="D678" s="66" t="s">
        <v>97</v>
      </c>
      <c r="E678" s="66" t="s">
        <v>251</v>
      </c>
      <c r="F678" s="66" t="s">
        <v>481</v>
      </c>
      <c r="G678" s="66" t="s">
        <v>502</v>
      </c>
      <c r="H678" s="85">
        <v>8782629.2200000007</v>
      </c>
      <c r="I678" s="68"/>
      <c r="J678" s="87">
        <v>28498180</v>
      </c>
      <c r="K678" s="68">
        <v>28498180</v>
      </c>
      <c r="L678" s="236">
        <v>27220022.789999999</v>
      </c>
      <c r="M678" s="69">
        <f t="shared" si="437"/>
        <v>28498180</v>
      </c>
      <c r="N678" s="69" t="s">
        <v>683</v>
      </c>
      <c r="O678" s="69">
        <f t="shared" si="439"/>
        <v>-1278157.2100000009</v>
      </c>
      <c r="P678" s="69">
        <f t="shared" si="440"/>
        <v>95.514951446022167</v>
      </c>
      <c r="Q678" s="69">
        <f t="shared" si="441"/>
        <v>18437393.57</v>
      </c>
      <c r="R678" s="69">
        <f t="shared" si="442"/>
        <v>309.93022827394276</v>
      </c>
    </row>
    <row r="679" spans="1:18" s="16" customFormat="1" ht="51" x14ac:dyDescent="0.2">
      <c r="A679" s="177" t="s">
        <v>503</v>
      </c>
      <c r="B679" s="61" t="s">
        <v>252</v>
      </c>
      <c r="C679" s="61" t="s">
        <v>144</v>
      </c>
      <c r="D679" s="61" t="s">
        <v>97</v>
      </c>
      <c r="E679" s="61" t="s">
        <v>504</v>
      </c>
      <c r="F679" s="61" t="s">
        <v>19</v>
      </c>
      <c r="G679" s="61"/>
      <c r="H679" s="62">
        <f t="shared" ref="H679:I681" si="470">H680</f>
        <v>0</v>
      </c>
      <c r="I679" s="62">
        <f t="shared" si="470"/>
        <v>1499460</v>
      </c>
      <c r="J679" s="88">
        <f t="shared" ref="J679:J681" si="471">J680</f>
        <v>1499330</v>
      </c>
      <c r="K679" s="62">
        <f t="shared" ref="K679:L681" si="472">K680</f>
        <v>1499330</v>
      </c>
      <c r="L679" s="234">
        <f t="shared" si="472"/>
        <v>1499320</v>
      </c>
      <c r="M679" s="144">
        <f t="shared" si="437"/>
        <v>-130</v>
      </c>
      <c r="N679" s="144">
        <f t="shared" si="438"/>
        <v>99.991330212209732</v>
      </c>
      <c r="O679" s="144">
        <f t="shared" si="439"/>
        <v>-10</v>
      </c>
      <c r="P679" s="144">
        <f t="shared" si="440"/>
        <v>99.999333035422495</v>
      </c>
      <c r="Q679" s="144">
        <f t="shared" si="441"/>
        <v>1499320</v>
      </c>
      <c r="R679" s="144" t="s">
        <v>683</v>
      </c>
    </row>
    <row r="680" spans="1:18" s="15" customFormat="1" ht="25.5" x14ac:dyDescent="0.2">
      <c r="A680" s="185" t="s">
        <v>94</v>
      </c>
      <c r="B680" s="64" t="s">
        <v>252</v>
      </c>
      <c r="C680" s="64" t="s">
        <v>144</v>
      </c>
      <c r="D680" s="64" t="s">
        <v>97</v>
      </c>
      <c r="E680" s="64" t="s">
        <v>504</v>
      </c>
      <c r="F680" s="64">
        <v>600</v>
      </c>
      <c r="G680" s="64"/>
      <c r="H680" s="65">
        <f t="shared" si="470"/>
        <v>0</v>
      </c>
      <c r="I680" s="65">
        <f t="shared" si="470"/>
        <v>1499460</v>
      </c>
      <c r="J680" s="86">
        <f t="shared" si="471"/>
        <v>1499330</v>
      </c>
      <c r="K680" s="65">
        <f t="shared" si="472"/>
        <v>1499330</v>
      </c>
      <c r="L680" s="235">
        <f t="shared" si="472"/>
        <v>1499320</v>
      </c>
      <c r="M680" s="3">
        <f t="shared" si="437"/>
        <v>-130</v>
      </c>
      <c r="N680" s="3">
        <f t="shared" si="438"/>
        <v>99.991330212209732</v>
      </c>
      <c r="O680" s="3">
        <f t="shared" si="439"/>
        <v>-10</v>
      </c>
      <c r="P680" s="3">
        <f t="shared" si="440"/>
        <v>99.999333035422495</v>
      </c>
      <c r="Q680" s="3">
        <f t="shared" si="441"/>
        <v>1499320</v>
      </c>
      <c r="R680" s="3" t="s">
        <v>683</v>
      </c>
    </row>
    <row r="681" spans="1:18" s="15" customFormat="1" x14ac:dyDescent="0.2">
      <c r="A681" s="185" t="s">
        <v>636</v>
      </c>
      <c r="B681" s="64" t="s">
        <v>252</v>
      </c>
      <c r="C681" s="64" t="s">
        <v>144</v>
      </c>
      <c r="D681" s="64" t="s">
        <v>97</v>
      </c>
      <c r="E681" s="64" t="s">
        <v>504</v>
      </c>
      <c r="F681" s="64">
        <v>610</v>
      </c>
      <c r="G681" s="64"/>
      <c r="H681" s="65">
        <f t="shared" si="470"/>
        <v>0</v>
      </c>
      <c r="I681" s="65">
        <v>1499460</v>
      </c>
      <c r="J681" s="86">
        <f t="shared" si="471"/>
        <v>1499330</v>
      </c>
      <c r="K681" s="65">
        <f t="shared" si="472"/>
        <v>1499330</v>
      </c>
      <c r="L681" s="235">
        <f t="shared" si="472"/>
        <v>1499320</v>
      </c>
      <c r="M681" s="3">
        <f t="shared" si="437"/>
        <v>-130</v>
      </c>
      <c r="N681" s="3">
        <f t="shared" si="438"/>
        <v>99.991330212209732</v>
      </c>
      <c r="O681" s="3">
        <f t="shared" si="439"/>
        <v>-10</v>
      </c>
      <c r="P681" s="3">
        <f t="shared" si="440"/>
        <v>99.999333035422495</v>
      </c>
      <c r="Q681" s="3">
        <f t="shared" si="441"/>
        <v>1499320</v>
      </c>
      <c r="R681" s="3" t="s">
        <v>683</v>
      </c>
    </row>
    <row r="682" spans="1:18" s="15" customFormat="1" x14ac:dyDescent="0.2">
      <c r="A682" s="185" t="s">
        <v>480</v>
      </c>
      <c r="B682" s="64" t="s">
        <v>252</v>
      </c>
      <c r="C682" s="64" t="s">
        <v>144</v>
      </c>
      <c r="D682" s="64" t="s">
        <v>97</v>
      </c>
      <c r="E682" s="64" t="s">
        <v>504</v>
      </c>
      <c r="F682" s="64" t="s">
        <v>481</v>
      </c>
      <c r="G682" s="64" t="s">
        <v>505</v>
      </c>
      <c r="H682" s="90"/>
      <c r="I682" s="65"/>
      <c r="J682" s="86">
        <v>1499330</v>
      </c>
      <c r="K682" s="65">
        <v>1499330</v>
      </c>
      <c r="L682" s="235">
        <v>1499320</v>
      </c>
      <c r="M682" s="3">
        <f t="shared" si="437"/>
        <v>1499330</v>
      </c>
      <c r="N682" s="3" t="s">
        <v>683</v>
      </c>
      <c r="O682" s="3">
        <f t="shared" si="439"/>
        <v>-10</v>
      </c>
      <c r="P682" s="3">
        <f t="shared" si="440"/>
        <v>99.999333035422495</v>
      </c>
      <c r="Q682" s="3">
        <f t="shared" si="441"/>
        <v>1499320</v>
      </c>
      <c r="R682" s="3" t="s">
        <v>683</v>
      </c>
    </row>
    <row r="683" spans="1:18" s="16" customFormat="1" ht="38.25" x14ac:dyDescent="0.2">
      <c r="A683" s="177" t="s">
        <v>506</v>
      </c>
      <c r="B683" s="61" t="s">
        <v>252</v>
      </c>
      <c r="C683" s="61" t="s">
        <v>144</v>
      </c>
      <c r="D683" s="61" t="s">
        <v>97</v>
      </c>
      <c r="E683" s="61" t="s">
        <v>253</v>
      </c>
      <c r="F683" s="61" t="s">
        <v>19</v>
      </c>
      <c r="G683" s="61"/>
      <c r="H683" s="62">
        <f t="shared" ref="H683:I685" si="473">H684</f>
        <v>2600000</v>
      </c>
      <c r="I683" s="62">
        <f t="shared" si="473"/>
        <v>4344272</v>
      </c>
      <c r="J683" s="88">
        <f t="shared" ref="J683:J685" si="474">J684</f>
        <v>4344272</v>
      </c>
      <c r="K683" s="62">
        <f t="shared" ref="K683:L685" si="475">K684</f>
        <v>4344272</v>
      </c>
      <c r="L683" s="234">
        <f t="shared" si="475"/>
        <v>4344272</v>
      </c>
      <c r="M683" s="3">
        <f t="shared" si="437"/>
        <v>0</v>
      </c>
      <c r="N683" s="3">
        <f t="shared" si="438"/>
        <v>100</v>
      </c>
      <c r="O683" s="3">
        <f t="shared" si="439"/>
        <v>0</v>
      </c>
      <c r="P683" s="3">
        <f t="shared" si="440"/>
        <v>100</v>
      </c>
      <c r="Q683" s="3">
        <f t="shared" si="441"/>
        <v>1744272</v>
      </c>
      <c r="R683" s="3">
        <f t="shared" si="442"/>
        <v>167.08738461538462</v>
      </c>
    </row>
    <row r="684" spans="1:18" ht="25.5" x14ac:dyDescent="0.2">
      <c r="A684" s="185" t="s">
        <v>94</v>
      </c>
      <c r="B684" s="64" t="s">
        <v>252</v>
      </c>
      <c r="C684" s="64" t="s">
        <v>144</v>
      </c>
      <c r="D684" s="64" t="s">
        <v>97</v>
      </c>
      <c r="E684" s="64" t="s">
        <v>253</v>
      </c>
      <c r="F684" s="64">
        <v>600</v>
      </c>
      <c r="G684" s="64"/>
      <c r="H684" s="65">
        <f t="shared" si="473"/>
        <v>2600000</v>
      </c>
      <c r="I684" s="65">
        <f t="shared" si="473"/>
        <v>4344272</v>
      </c>
      <c r="J684" s="86">
        <f t="shared" si="474"/>
        <v>4344272</v>
      </c>
      <c r="K684" s="65">
        <f t="shared" si="475"/>
        <v>4344272</v>
      </c>
      <c r="L684" s="235">
        <f t="shared" si="475"/>
        <v>4344272</v>
      </c>
      <c r="M684" s="3">
        <f t="shared" si="437"/>
        <v>0</v>
      </c>
      <c r="N684" s="3">
        <f t="shared" si="438"/>
        <v>100</v>
      </c>
      <c r="O684" s="3">
        <f t="shared" si="439"/>
        <v>0</v>
      </c>
      <c r="P684" s="3">
        <f t="shared" si="440"/>
        <v>100</v>
      </c>
      <c r="Q684" s="3">
        <f t="shared" si="441"/>
        <v>1744272</v>
      </c>
      <c r="R684" s="3">
        <f t="shared" si="442"/>
        <v>167.08738461538462</v>
      </c>
    </row>
    <row r="685" spans="1:18" x14ac:dyDescent="0.2">
      <c r="A685" s="185" t="s">
        <v>636</v>
      </c>
      <c r="B685" s="64" t="s">
        <v>252</v>
      </c>
      <c r="C685" s="64" t="s">
        <v>144</v>
      </c>
      <c r="D685" s="64" t="s">
        <v>97</v>
      </c>
      <c r="E685" s="64" t="s">
        <v>253</v>
      </c>
      <c r="F685" s="64">
        <v>610</v>
      </c>
      <c r="G685" s="64"/>
      <c r="H685" s="65">
        <f t="shared" si="473"/>
        <v>2600000</v>
      </c>
      <c r="I685" s="65">
        <v>4344272</v>
      </c>
      <c r="J685" s="86">
        <f t="shared" si="474"/>
        <v>4344272</v>
      </c>
      <c r="K685" s="65">
        <f t="shared" si="475"/>
        <v>4344272</v>
      </c>
      <c r="L685" s="235">
        <f t="shared" si="475"/>
        <v>4344272</v>
      </c>
      <c r="M685" s="3">
        <f t="shared" si="437"/>
        <v>0</v>
      </c>
      <c r="N685" s="3">
        <f t="shared" si="438"/>
        <v>100</v>
      </c>
      <c r="O685" s="3">
        <f t="shared" si="439"/>
        <v>0</v>
      </c>
      <c r="P685" s="3">
        <f t="shared" si="440"/>
        <v>100</v>
      </c>
      <c r="Q685" s="3">
        <f t="shared" si="441"/>
        <v>1744272</v>
      </c>
      <c r="R685" s="3">
        <f t="shared" si="442"/>
        <v>167.08738461538462</v>
      </c>
    </row>
    <row r="686" spans="1:18" s="15" customFormat="1" ht="51" x14ac:dyDescent="0.2">
      <c r="A686" s="180" t="s">
        <v>651</v>
      </c>
      <c r="B686" s="66" t="s">
        <v>252</v>
      </c>
      <c r="C686" s="66" t="s">
        <v>144</v>
      </c>
      <c r="D686" s="66" t="s">
        <v>97</v>
      </c>
      <c r="E686" s="66" t="s">
        <v>253</v>
      </c>
      <c r="F686" s="66" t="s">
        <v>479</v>
      </c>
      <c r="G686" s="66"/>
      <c r="H686" s="85">
        <v>2600000</v>
      </c>
      <c r="I686" s="68"/>
      <c r="J686" s="87">
        <v>4344272</v>
      </c>
      <c r="K686" s="68">
        <v>4344272</v>
      </c>
      <c r="L686" s="236">
        <v>4344272</v>
      </c>
      <c r="M686" s="69">
        <f t="shared" si="437"/>
        <v>4344272</v>
      </c>
      <c r="N686" s="69" t="s">
        <v>683</v>
      </c>
      <c r="O686" s="69">
        <f t="shared" si="439"/>
        <v>0</v>
      </c>
      <c r="P686" s="69">
        <f t="shared" si="440"/>
        <v>100</v>
      </c>
      <c r="Q686" s="69">
        <f t="shared" si="441"/>
        <v>1744272</v>
      </c>
      <c r="R686" s="69">
        <f t="shared" si="442"/>
        <v>167.08738461538462</v>
      </c>
    </row>
    <row r="687" spans="1:18" s="16" customFormat="1" ht="76.5" x14ac:dyDescent="0.2">
      <c r="A687" s="177" t="s">
        <v>507</v>
      </c>
      <c r="B687" s="61" t="s">
        <v>252</v>
      </c>
      <c r="C687" s="61" t="s">
        <v>144</v>
      </c>
      <c r="D687" s="61" t="s">
        <v>97</v>
      </c>
      <c r="E687" s="61" t="s">
        <v>254</v>
      </c>
      <c r="F687" s="61" t="s">
        <v>19</v>
      </c>
      <c r="G687" s="61"/>
      <c r="H687" s="62">
        <f t="shared" ref="H687:I689" si="476">H688</f>
        <v>6162273.8899999997</v>
      </c>
      <c r="I687" s="62">
        <f t="shared" si="476"/>
        <v>17571690</v>
      </c>
      <c r="J687" s="88">
        <f t="shared" ref="J687:J689" si="477">J688</f>
        <v>14009770</v>
      </c>
      <c r="K687" s="62">
        <f t="shared" ref="K687:L689" si="478">K688</f>
        <v>14009770</v>
      </c>
      <c r="L687" s="234">
        <f t="shared" si="478"/>
        <v>10712736.449999999</v>
      </c>
      <c r="M687" s="3">
        <f t="shared" si="437"/>
        <v>-3561920</v>
      </c>
      <c r="N687" s="3">
        <f t="shared" si="438"/>
        <v>79.72921215887601</v>
      </c>
      <c r="O687" s="3">
        <f t="shared" si="439"/>
        <v>-3297033.5500000007</v>
      </c>
      <c r="P687" s="3">
        <f t="shared" si="440"/>
        <v>76.466183599016972</v>
      </c>
      <c r="Q687" s="3">
        <f t="shared" si="441"/>
        <v>4550462.5599999996</v>
      </c>
      <c r="R687" s="3">
        <f t="shared" si="442"/>
        <v>173.84388687079274</v>
      </c>
    </row>
    <row r="688" spans="1:18" ht="25.5" x14ac:dyDescent="0.2">
      <c r="A688" s="185" t="s">
        <v>94</v>
      </c>
      <c r="B688" s="64" t="s">
        <v>252</v>
      </c>
      <c r="C688" s="64" t="s">
        <v>144</v>
      </c>
      <c r="D688" s="64" t="s">
        <v>97</v>
      </c>
      <c r="E688" s="64" t="s">
        <v>254</v>
      </c>
      <c r="F688" s="64">
        <v>600</v>
      </c>
      <c r="G688" s="64"/>
      <c r="H688" s="65">
        <f t="shared" si="476"/>
        <v>6162273.8899999997</v>
      </c>
      <c r="I688" s="65">
        <f t="shared" si="476"/>
        <v>17571690</v>
      </c>
      <c r="J688" s="86">
        <f t="shared" si="477"/>
        <v>14009770</v>
      </c>
      <c r="K688" s="65">
        <f t="shared" si="478"/>
        <v>14009770</v>
      </c>
      <c r="L688" s="235">
        <f t="shared" si="478"/>
        <v>10712736.449999999</v>
      </c>
      <c r="M688" s="3">
        <f t="shared" si="437"/>
        <v>-3561920</v>
      </c>
      <c r="N688" s="3">
        <f t="shared" si="438"/>
        <v>79.72921215887601</v>
      </c>
      <c r="O688" s="3">
        <f t="shared" si="439"/>
        <v>-3297033.5500000007</v>
      </c>
      <c r="P688" s="3">
        <f t="shared" si="440"/>
        <v>76.466183599016972</v>
      </c>
      <c r="Q688" s="3">
        <f t="shared" si="441"/>
        <v>4550462.5599999996</v>
      </c>
      <c r="R688" s="3">
        <f t="shared" si="442"/>
        <v>173.84388687079274</v>
      </c>
    </row>
    <row r="689" spans="1:18" s="15" customFormat="1" x14ac:dyDescent="0.2">
      <c r="A689" s="185" t="s">
        <v>636</v>
      </c>
      <c r="B689" s="64" t="s">
        <v>252</v>
      </c>
      <c r="C689" s="64" t="s">
        <v>144</v>
      </c>
      <c r="D689" s="64" t="s">
        <v>97</v>
      </c>
      <c r="E689" s="64" t="s">
        <v>254</v>
      </c>
      <c r="F689" s="64">
        <v>610</v>
      </c>
      <c r="G689" s="64"/>
      <c r="H689" s="65">
        <f t="shared" si="476"/>
        <v>6162273.8899999997</v>
      </c>
      <c r="I689" s="65">
        <v>17571690</v>
      </c>
      <c r="J689" s="86">
        <f t="shared" si="477"/>
        <v>14009770</v>
      </c>
      <c r="K689" s="65">
        <f t="shared" si="478"/>
        <v>14009770</v>
      </c>
      <c r="L689" s="235">
        <f t="shared" si="478"/>
        <v>10712736.449999999</v>
      </c>
      <c r="M689" s="3">
        <f t="shared" si="437"/>
        <v>-3561920</v>
      </c>
      <c r="N689" s="3">
        <f t="shared" si="438"/>
        <v>79.72921215887601</v>
      </c>
      <c r="O689" s="3">
        <f t="shared" si="439"/>
        <v>-3297033.5500000007</v>
      </c>
      <c r="P689" s="3">
        <f t="shared" si="440"/>
        <v>76.466183599016972</v>
      </c>
      <c r="Q689" s="3">
        <f t="shared" si="441"/>
        <v>4550462.5599999996</v>
      </c>
      <c r="R689" s="3">
        <f t="shared" si="442"/>
        <v>173.84388687079274</v>
      </c>
    </row>
    <row r="690" spans="1:18" s="15" customFormat="1" x14ac:dyDescent="0.2">
      <c r="A690" s="180" t="s">
        <v>480</v>
      </c>
      <c r="B690" s="66" t="s">
        <v>252</v>
      </c>
      <c r="C690" s="66" t="s">
        <v>144</v>
      </c>
      <c r="D690" s="66" t="s">
        <v>97</v>
      </c>
      <c r="E690" s="66" t="s">
        <v>254</v>
      </c>
      <c r="F690" s="66" t="s">
        <v>481</v>
      </c>
      <c r="G690" s="66" t="s">
        <v>508</v>
      </c>
      <c r="H690" s="43">
        <v>6162273.8899999997</v>
      </c>
      <c r="I690" s="68"/>
      <c r="J690" s="87">
        <v>14009770</v>
      </c>
      <c r="K690" s="68">
        <v>14009770</v>
      </c>
      <c r="L690" s="236">
        <v>10712736.449999999</v>
      </c>
      <c r="M690" s="69">
        <f t="shared" si="437"/>
        <v>14009770</v>
      </c>
      <c r="N690" s="69" t="s">
        <v>683</v>
      </c>
      <c r="O690" s="69">
        <f t="shared" si="439"/>
        <v>-3297033.5500000007</v>
      </c>
      <c r="P690" s="69">
        <f t="shared" si="440"/>
        <v>76.466183599016972</v>
      </c>
      <c r="Q690" s="69">
        <f t="shared" si="441"/>
        <v>4550462.5599999996</v>
      </c>
      <c r="R690" s="69">
        <f t="shared" si="442"/>
        <v>173.84388687079274</v>
      </c>
    </row>
    <row r="691" spans="1:18" s="16" customFormat="1" ht="76.5" x14ac:dyDescent="0.2">
      <c r="A691" s="177" t="s">
        <v>507</v>
      </c>
      <c r="B691" s="61" t="s">
        <v>252</v>
      </c>
      <c r="C691" s="61" t="s">
        <v>144</v>
      </c>
      <c r="D691" s="61" t="s">
        <v>97</v>
      </c>
      <c r="E691" s="61" t="s">
        <v>509</v>
      </c>
      <c r="F691" s="61" t="s">
        <v>19</v>
      </c>
      <c r="G691" s="61"/>
      <c r="H691" s="62">
        <f t="shared" ref="H691:I693" si="479">H692</f>
        <v>11714990</v>
      </c>
      <c r="I691" s="62">
        <f t="shared" si="479"/>
        <v>4521520</v>
      </c>
      <c r="J691" s="88">
        <f t="shared" ref="J691:J693" si="480">J692</f>
        <v>3119330</v>
      </c>
      <c r="K691" s="62">
        <f t="shared" ref="K691:L693" si="481">K692</f>
        <v>3119330</v>
      </c>
      <c r="L691" s="234">
        <f t="shared" si="481"/>
        <v>1571460</v>
      </c>
      <c r="M691" s="3">
        <f t="shared" si="437"/>
        <v>-1402190</v>
      </c>
      <c r="N691" s="3">
        <f t="shared" si="438"/>
        <v>68.988525982412995</v>
      </c>
      <c r="O691" s="3">
        <f t="shared" si="439"/>
        <v>-1547870</v>
      </c>
      <c r="P691" s="3">
        <f t="shared" si="440"/>
        <v>50.378126071944941</v>
      </c>
      <c r="Q691" s="3">
        <f t="shared" si="441"/>
        <v>-10143530</v>
      </c>
      <c r="R691" s="3">
        <f t="shared" si="442"/>
        <v>13.414095957401587</v>
      </c>
    </row>
    <row r="692" spans="1:18" s="15" customFormat="1" ht="25.5" x14ac:dyDescent="0.2">
      <c r="A692" s="185" t="s">
        <v>94</v>
      </c>
      <c r="B692" s="64" t="s">
        <v>252</v>
      </c>
      <c r="C692" s="64" t="s">
        <v>144</v>
      </c>
      <c r="D692" s="64" t="s">
        <v>97</v>
      </c>
      <c r="E692" s="64" t="s">
        <v>509</v>
      </c>
      <c r="F692" s="64">
        <v>600</v>
      </c>
      <c r="G692" s="64"/>
      <c r="H692" s="65">
        <f t="shared" si="479"/>
        <v>11714990</v>
      </c>
      <c r="I692" s="65">
        <f t="shared" si="479"/>
        <v>4521520</v>
      </c>
      <c r="J692" s="86">
        <f t="shared" si="480"/>
        <v>3119330</v>
      </c>
      <c r="K692" s="65">
        <f t="shared" si="481"/>
        <v>3119330</v>
      </c>
      <c r="L692" s="235">
        <f t="shared" si="481"/>
        <v>1571460</v>
      </c>
      <c r="M692" s="3">
        <f t="shared" si="437"/>
        <v>-1402190</v>
      </c>
      <c r="N692" s="3">
        <f t="shared" si="438"/>
        <v>68.988525982412995</v>
      </c>
      <c r="O692" s="3">
        <f t="shared" si="439"/>
        <v>-1547870</v>
      </c>
      <c r="P692" s="3">
        <f t="shared" si="440"/>
        <v>50.378126071944941</v>
      </c>
      <c r="Q692" s="3">
        <f t="shared" si="441"/>
        <v>-10143530</v>
      </c>
      <c r="R692" s="3">
        <f t="shared" si="442"/>
        <v>13.414095957401587</v>
      </c>
    </row>
    <row r="693" spans="1:18" x14ac:dyDescent="0.2">
      <c r="A693" s="185" t="s">
        <v>636</v>
      </c>
      <c r="B693" s="64" t="s">
        <v>252</v>
      </c>
      <c r="C693" s="64" t="s">
        <v>144</v>
      </c>
      <c r="D693" s="64" t="s">
        <v>97</v>
      </c>
      <c r="E693" s="64" t="s">
        <v>509</v>
      </c>
      <c r="F693" s="64">
        <v>610</v>
      </c>
      <c r="G693" s="64"/>
      <c r="H693" s="65">
        <f t="shared" si="479"/>
        <v>11714990</v>
      </c>
      <c r="I693" s="65">
        <v>4521520</v>
      </c>
      <c r="J693" s="65">
        <f t="shared" si="480"/>
        <v>3119330</v>
      </c>
      <c r="K693" s="65">
        <f t="shared" si="481"/>
        <v>3119330</v>
      </c>
      <c r="L693" s="235">
        <f t="shared" si="481"/>
        <v>1571460</v>
      </c>
      <c r="M693" s="3">
        <f t="shared" si="437"/>
        <v>-1402190</v>
      </c>
      <c r="N693" s="3">
        <f t="shared" si="438"/>
        <v>68.988525982412995</v>
      </c>
      <c r="O693" s="3">
        <f t="shared" si="439"/>
        <v>-1547870</v>
      </c>
      <c r="P693" s="3">
        <f t="shared" si="440"/>
        <v>50.378126071944941</v>
      </c>
      <c r="Q693" s="3">
        <f t="shared" si="441"/>
        <v>-10143530</v>
      </c>
      <c r="R693" s="3">
        <f t="shared" si="442"/>
        <v>13.414095957401587</v>
      </c>
    </row>
    <row r="694" spans="1:18" s="15" customFormat="1" ht="51" x14ac:dyDescent="0.2">
      <c r="A694" s="180" t="s">
        <v>651</v>
      </c>
      <c r="B694" s="66" t="s">
        <v>252</v>
      </c>
      <c r="C694" s="66" t="s">
        <v>144</v>
      </c>
      <c r="D694" s="66" t="s">
        <v>97</v>
      </c>
      <c r="E694" s="66" t="s">
        <v>509</v>
      </c>
      <c r="F694" s="66" t="s">
        <v>479</v>
      </c>
      <c r="G694" s="66" t="s">
        <v>510</v>
      </c>
      <c r="H694" s="85">
        <v>11714990</v>
      </c>
      <c r="I694" s="68"/>
      <c r="J694" s="87">
        <v>3119330</v>
      </c>
      <c r="K694" s="68">
        <v>3119330</v>
      </c>
      <c r="L694" s="236">
        <v>1571460</v>
      </c>
      <c r="M694" s="69">
        <f t="shared" si="437"/>
        <v>3119330</v>
      </c>
      <c r="N694" s="69" t="s">
        <v>683</v>
      </c>
      <c r="O694" s="69">
        <f t="shared" si="439"/>
        <v>-1547870</v>
      </c>
      <c r="P694" s="69">
        <f t="shared" si="440"/>
        <v>50.378126071944941</v>
      </c>
      <c r="Q694" s="69">
        <f t="shared" si="441"/>
        <v>-10143530</v>
      </c>
      <c r="R694" s="69">
        <f t="shared" si="442"/>
        <v>13.414095957401587</v>
      </c>
    </row>
    <row r="695" spans="1:18" s="16" customFormat="1" ht="51" hidden="1" x14ac:dyDescent="0.3">
      <c r="A695" s="177" t="s">
        <v>511</v>
      </c>
      <c r="B695" s="61" t="s">
        <v>252</v>
      </c>
      <c r="C695" s="61" t="s">
        <v>144</v>
      </c>
      <c r="D695" s="61" t="s">
        <v>97</v>
      </c>
      <c r="E695" s="61" t="s">
        <v>255</v>
      </c>
      <c r="F695" s="61" t="s">
        <v>19</v>
      </c>
      <c r="G695" s="61"/>
      <c r="H695" s="62">
        <f t="shared" ref="H695:I697" si="482">H696</f>
        <v>0</v>
      </c>
      <c r="I695" s="62">
        <f t="shared" si="482"/>
        <v>0</v>
      </c>
      <c r="J695" s="88">
        <f t="shared" ref="J695:J697" si="483">J696</f>
        <v>0</v>
      </c>
      <c r="K695" s="62">
        <f t="shared" ref="K695:L697" si="484">K696</f>
        <v>0</v>
      </c>
      <c r="L695" s="234">
        <f t="shared" si="484"/>
        <v>0</v>
      </c>
      <c r="M695" s="144">
        <f t="shared" ref="M695:M758" si="485">J695-I695</f>
        <v>0</v>
      </c>
      <c r="N695" s="144" t="s">
        <v>683</v>
      </c>
      <c r="O695" s="144">
        <f t="shared" ref="O695:O758" si="486">L695-K695</f>
        <v>0</v>
      </c>
      <c r="P695" s="144" t="s">
        <v>683</v>
      </c>
      <c r="Q695" s="144">
        <f t="shared" ref="Q695:Q758" si="487">L695-H695</f>
        <v>0</v>
      </c>
      <c r="R695" s="144" t="s">
        <v>683</v>
      </c>
    </row>
    <row r="696" spans="1:18" ht="20.45" hidden="1" x14ac:dyDescent="0.3">
      <c r="A696" s="185" t="s">
        <v>94</v>
      </c>
      <c r="B696" s="64" t="s">
        <v>252</v>
      </c>
      <c r="C696" s="64" t="s">
        <v>144</v>
      </c>
      <c r="D696" s="64" t="s">
        <v>97</v>
      </c>
      <c r="E696" s="64" t="s">
        <v>255</v>
      </c>
      <c r="F696" s="64">
        <v>600</v>
      </c>
      <c r="G696" s="64"/>
      <c r="H696" s="65">
        <f t="shared" si="482"/>
        <v>0</v>
      </c>
      <c r="I696" s="65">
        <f t="shared" si="482"/>
        <v>0</v>
      </c>
      <c r="J696" s="86">
        <f t="shared" si="483"/>
        <v>0</v>
      </c>
      <c r="K696" s="65">
        <f t="shared" si="484"/>
        <v>0</v>
      </c>
      <c r="L696" s="235">
        <f t="shared" si="484"/>
        <v>0</v>
      </c>
      <c r="M696" s="3">
        <f t="shared" si="485"/>
        <v>0</v>
      </c>
      <c r="N696" s="3" t="s">
        <v>683</v>
      </c>
      <c r="O696" s="3">
        <f t="shared" si="486"/>
        <v>0</v>
      </c>
      <c r="P696" s="3" t="s">
        <v>683</v>
      </c>
      <c r="Q696" s="3">
        <f t="shared" si="487"/>
        <v>0</v>
      </c>
      <c r="R696" s="3" t="s">
        <v>683</v>
      </c>
    </row>
    <row r="697" spans="1:18" s="15" customFormat="1" ht="13.9" hidden="1" x14ac:dyDescent="0.3">
      <c r="A697" s="185" t="s">
        <v>636</v>
      </c>
      <c r="B697" s="64" t="s">
        <v>252</v>
      </c>
      <c r="C697" s="64" t="s">
        <v>144</v>
      </c>
      <c r="D697" s="64" t="s">
        <v>97</v>
      </c>
      <c r="E697" s="64" t="s">
        <v>255</v>
      </c>
      <c r="F697" s="64">
        <v>610</v>
      </c>
      <c r="G697" s="64"/>
      <c r="H697" s="65">
        <f t="shared" si="482"/>
        <v>0</v>
      </c>
      <c r="I697" s="65">
        <f t="shared" si="482"/>
        <v>0</v>
      </c>
      <c r="J697" s="86">
        <f t="shared" si="483"/>
        <v>0</v>
      </c>
      <c r="K697" s="65">
        <f t="shared" si="484"/>
        <v>0</v>
      </c>
      <c r="L697" s="235">
        <f t="shared" si="484"/>
        <v>0</v>
      </c>
      <c r="M697" s="3">
        <f t="shared" si="485"/>
        <v>0</v>
      </c>
      <c r="N697" s="3" t="s">
        <v>683</v>
      </c>
      <c r="O697" s="3">
        <f t="shared" si="486"/>
        <v>0</v>
      </c>
      <c r="P697" s="3" t="s">
        <v>683</v>
      </c>
      <c r="Q697" s="3">
        <f t="shared" si="487"/>
        <v>0</v>
      </c>
      <c r="R697" s="3" t="s">
        <v>683</v>
      </c>
    </row>
    <row r="698" spans="1:18" s="15" customFormat="1" ht="40.9" hidden="1" x14ac:dyDescent="0.3">
      <c r="A698" s="180" t="s">
        <v>651</v>
      </c>
      <c r="B698" s="66" t="s">
        <v>252</v>
      </c>
      <c r="C698" s="66" t="s">
        <v>144</v>
      </c>
      <c r="D698" s="66" t="s">
        <v>97</v>
      </c>
      <c r="E698" s="66" t="s">
        <v>255</v>
      </c>
      <c r="F698" s="66" t="s">
        <v>479</v>
      </c>
      <c r="G698" s="66"/>
      <c r="H698" s="85"/>
      <c r="I698" s="68">
        <v>0</v>
      </c>
      <c r="J698" s="87">
        <v>0</v>
      </c>
      <c r="K698" s="68">
        <v>0</v>
      </c>
      <c r="L698" s="236">
        <v>0</v>
      </c>
      <c r="M698" s="69">
        <f t="shared" si="485"/>
        <v>0</v>
      </c>
      <c r="N698" s="69" t="s">
        <v>683</v>
      </c>
      <c r="O698" s="69">
        <f t="shared" si="486"/>
        <v>0</v>
      </c>
      <c r="P698" s="69" t="s">
        <v>683</v>
      </c>
      <c r="Q698" s="69">
        <f t="shared" si="487"/>
        <v>0</v>
      </c>
      <c r="R698" s="69" t="s">
        <v>683</v>
      </c>
    </row>
    <row r="699" spans="1:18" s="16" customFormat="1" ht="61.15" hidden="1" x14ac:dyDescent="0.3">
      <c r="A699" s="177" t="s">
        <v>512</v>
      </c>
      <c r="B699" s="61" t="s">
        <v>252</v>
      </c>
      <c r="C699" s="61" t="s">
        <v>144</v>
      </c>
      <c r="D699" s="61" t="s">
        <v>97</v>
      </c>
      <c r="E699" s="61" t="s">
        <v>256</v>
      </c>
      <c r="F699" s="61" t="s">
        <v>19</v>
      </c>
      <c r="G699" s="61"/>
      <c r="H699" s="62">
        <f t="shared" ref="H699:I701" si="488">H700</f>
        <v>0</v>
      </c>
      <c r="I699" s="62">
        <f t="shared" si="488"/>
        <v>0</v>
      </c>
      <c r="J699" s="88">
        <f t="shared" ref="J699:J701" si="489">J700</f>
        <v>0</v>
      </c>
      <c r="K699" s="62">
        <f t="shared" ref="K699:L701" si="490">K700</f>
        <v>0</v>
      </c>
      <c r="L699" s="234">
        <f t="shared" si="490"/>
        <v>0</v>
      </c>
      <c r="M699" s="144">
        <f t="shared" si="485"/>
        <v>0</v>
      </c>
      <c r="N699" s="144" t="s">
        <v>683</v>
      </c>
      <c r="O699" s="144">
        <f t="shared" si="486"/>
        <v>0</v>
      </c>
      <c r="P699" s="144" t="s">
        <v>683</v>
      </c>
      <c r="Q699" s="144">
        <f t="shared" si="487"/>
        <v>0</v>
      </c>
      <c r="R699" s="144" t="s">
        <v>683</v>
      </c>
    </row>
    <row r="700" spans="1:18" ht="20.45" hidden="1" x14ac:dyDescent="0.3">
      <c r="A700" s="185" t="s">
        <v>94</v>
      </c>
      <c r="B700" s="64"/>
      <c r="C700" s="64"/>
      <c r="D700" s="64"/>
      <c r="E700" s="64"/>
      <c r="F700" s="64">
        <v>600</v>
      </c>
      <c r="G700" s="64"/>
      <c r="H700" s="65">
        <f t="shared" si="488"/>
        <v>0</v>
      </c>
      <c r="I700" s="65">
        <f t="shared" si="488"/>
        <v>0</v>
      </c>
      <c r="J700" s="86">
        <f t="shared" si="489"/>
        <v>0</v>
      </c>
      <c r="K700" s="65">
        <f t="shared" si="490"/>
        <v>0</v>
      </c>
      <c r="L700" s="235">
        <f t="shared" si="490"/>
        <v>0</v>
      </c>
      <c r="M700" s="3">
        <f t="shared" si="485"/>
        <v>0</v>
      </c>
      <c r="N700" s="3" t="s">
        <v>683</v>
      </c>
      <c r="O700" s="3">
        <f t="shared" si="486"/>
        <v>0</v>
      </c>
      <c r="P700" s="3" t="s">
        <v>683</v>
      </c>
      <c r="Q700" s="3">
        <f t="shared" si="487"/>
        <v>0</v>
      </c>
      <c r="R700" s="3" t="s">
        <v>683</v>
      </c>
    </row>
    <row r="701" spans="1:18" ht="13.9" hidden="1" x14ac:dyDescent="0.3">
      <c r="A701" s="185" t="s">
        <v>636</v>
      </c>
      <c r="B701" s="64" t="s">
        <v>252</v>
      </c>
      <c r="C701" s="64" t="s">
        <v>144</v>
      </c>
      <c r="D701" s="64" t="s">
        <v>97</v>
      </c>
      <c r="E701" s="64" t="s">
        <v>256</v>
      </c>
      <c r="F701" s="64">
        <v>610</v>
      </c>
      <c r="G701" s="64"/>
      <c r="H701" s="65">
        <f t="shared" si="488"/>
        <v>0</v>
      </c>
      <c r="I701" s="65">
        <f t="shared" si="488"/>
        <v>0</v>
      </c>
      <c r="J701" s="86">
        <f t="shared" si="489"/>
        <v>0</v>
      </c>
      <c r="K701" s="65">
        <f t="shared" si="490"/>
        <v>0</v>
      </c>
      <c r="L701" s="235">
        <f t="shared" si="490"/>
        <v>0</v>
      </c>
      <c r="M701" s="3">
        <f t="shared" si="485"/>
        <v>0</v>
      </c>
      <c r="N701" s="3" t="s">
        <v>683</v>
      </c>
      <c r="O701" s="3">
        <f t="shared" si="486"/>
        <v>0</v>
      </c>
      <c r="P701" s="3" t="s">
        <v>683</v>
      </c>
      <c r="Q701" s="3">
        <f t="shared" si="487"/>
        <v>0</v>
      </c>
      <c r="R701" s="3" t="s">
        <v>683</v>
      </c>
    </row>
    <row r="702" spans="1:18" s="15" customFormat="1" ht="40.9" hidden="1" x14ac:dyDescent="0.3">
      <c r="A702" s="185" t="s">
        <v>651</v>
      </c>
      <c r="B702" s="64" t="s">
        <v>252</v>
      </c>
      <c r="C702" s="64" t="s">
        <v>144</v>
      </c>
      <c r="D702" s="64" t="s">
        <v>97</v>
      </c>
      <c r="E702" s="64" t="s">
        <v>256</v>
      </c>
      <c r="F702" s="64" t="s">
        <v>479</v>
      </c>
      <c r="G702" s="64"/>
      <c r="H702" s="90"/>
      <c r="I702" s="65">
        <v>0</v>
      </c>
      <c r="J702" s="86">
        <v>0</v>
      </c>
      <c r="K702" s="65">
        <v>0</v>
      </c>
      <c r="L702" s="235">
        <v>0</v>
      </c>
      <c r="M702" s="3">
        <f t="shared" si="485"/>
        <v>0</v>
      </c>
      <c r="N702" s="3" t="s">
        <v>683</v>
      </c>
      <c r="O702" s="3">
        <f t="shared" si="486"/>
        <v>0</v>
      </c>
      <c r="P702" s="3" t="s">
        <v>683</v>
      </c>
      <c r="Q702" s="3">
        <f t="shared" si="487"/>
        <v>0</v>
      </c>
      <c r="R702" s="3" t="s">
        <v>683</v>
      </c>
    </row>
    <row r="703" spans="1:18" ht="51" hidden="1" x14ac:dyDescent="0.3">
      <c r="A703" s="185" t="s">
        <v>513</v>
      </c>
      <c r="B703" s="64" t="s">
        <v>252</v>
      </c>
      <c r="C703" s="64" t="s">
        <v>144</v>
      </c>
      <c r="D703" s="64" t="s">
        <v>97</v>
      </c>
      <c r="E703" s="64" t="s">
        <v>257</v>
      </c>
      <c r="F703" s="64" t="s">
        <v>19</v>
      </c>
      <c r="G703" s="64"/>
      <c r="H703" s="65">
        <f t="shared" ref="H703:I705" si="491">H704</f>
        <v>0</v>
      </c>
      <c r="I703" s="65">
        <f t="shared" si="491"/>
        <v>0</v>
      </c>
      <c r="J703" s="86">
        <f t="shared" ref="J703:J705" si="492">J704</f>
        <v>0</v>
      </c>
      <c r="K703" s="65">
        <f t="shared" ref="K703:L705" si="493">K704</f>
        <v>0</v>
      </c>
      <c r="L703" s="235">
        <f t="shared" si="493"/>
        <v>0</v>
      </c>
      <c r="M703" s="3">
        <f t="shared" si="485"/>
        <v>0</v>
      </c>
      <c r="N703" s="3" t="s">
        <v>683</v>
      </c>
      <c r="O703" s="3">
        <f t="shared" si="486"/>
        <v>0</v>
      </c>
      <c r="P703" s="3" t="s">
        <v>683</v>
      </c>
      <c r="Q703" s="3">
        <f t="shared" si="487"/>
        <v>0</v>
      </c>
      <c r="R703" s="3" t="s">
        <v>683</v>
      </c>
    </row>
    <row r="704" spans="1:18" ht="20.45" hidden="1" x14ac:dyDescent="0.3">
      <c r="A704" s="185" t="s">
        <v>94</v>
      </c>
      <c r="B704" s="64"/>
      <c r="C704" s="64"/>
      <c r="D704" s="64"/>
      <c r="E704" s="64"/>
      <c r="F704" s="64">
        <v>600</v>
      </c>
      <c r="G704" s="64"/>
      <c r="H704" s="65">
        <f t="shared" si="491"/>
        <v>0</v>
      </c>
      <c r="I704" s="65">
        <f t="shared" si="491"/>
        <v>0</v>
      </c>
      <c r="J704" s="86">
        <f t="shared" si="492"/>
        <v>0</v>
      </c>
      <c r="K704" s="65">
        <f t="shared" si="493"/>
        <v>0</v>
      </c>
      <c r="L704" s="235">
        <f t="shared" si="493"/>
        <v>0</v>
      </c>
      <c r="M704" s="3">
        <f t="shared" si="485"/>
        <v>0</v>
      </c>
      <c r="N704" s="3" t="s">
        <v>683</v>
      </c>
      <c r="O704" s="3">
        <f t="shared" si="486"/>
        <v>0</v>
      </c>
      <c r="P704" s="3" t="s">
        <v>683</v>
      </c>
      <c r="Q704" s="3">
        <f t="shared" si="487"/>
        <v>0</v>
      </c>
      <c r="R704" s="3" t="s">
        <v>683</v>
      </c>
    </row>
    <row r="705" spans="1:18" ht="13.9" hidden="1" x14ac:dyDescent="0.3">
      <c r="A705" s="185" t="s">
        <v>636</v>
      </c>
      <c r="B705" s="64" t="s">
        <v>252</v>
      </c>
      <c r="C705" s="64" t="s">
        <v>144</v>
      </c>
      <c r="D705" s="64" t="s">
        <v>97</v>
      </c>
      <c r="E705" s="64" t="s">
        <v>257</v>
      </c>
      <c r="F705" s="64">
        <v>610</v>
      </c>
      <c r="G705" s="64"/>
      <c r="H705" s="65">
        <f t="shared" si="491"/>
        <v>0</v>
      </c>
      <c r="I705" s="65">
        <f t="shared" si="491"/>
        <v>0</v>
      </c>
      <c r="J705" s="86">
        <f t="shared" si="492"/>
        <v>0</v>
      </c>
      <c r="K705" s="65">
        <f t="shared" si="493"/>
        <v>0</v>
      </c>
      <c r="L705" s="235">
        <f t="shared" si="493"/>
        <v>0</v>
      </c>
      <c r="M705" s="3">
        <f t="shared" si="485"/>
        <v>0</v>
      </c>
      <c r="N705" s="3" t="s">
        <v>683</v>
      </c>
      <c r="O705" s="3">
        <f t="shared" si="486"/>
        <v>0</v>
      </c>
      <c r="P705" s="3" t="s">
        <v>683</v>
      </c>
      <c r="Q705" s="3">
        <f t="shared" si="487"/>
        <v>0</v>
      </c>
      <c r="R705" s="3" t="s">
        <v>683</v>
      </c>
    </row>
    <row r="706" spans="1:18" ht="40.9" hidden="1" x14ac:dyDescent="0.3">
      <c r="A706" s="185" t="s">
        <v>651</v>
      </c>
      <c r="B706" s="64" t="s">
        <v>252</v>
      </c>
      <c r="C706" s="64" t="s">
        <v>144</v>
      </c>
      <c r="D706" s="64" t="s">
        <v>97</v>
      </c>
      <c r="E706" s="64" t="s">
        <v>257</v>
      </c>
      <c r="F706" s="64" t="s">
        <v>479</v>
      </c>
      <c r="G706" s="64"/>
      <c r="H706" s="90"/>
      <c r="I706" s="65">
        <v>0</v>
      </c>
      <c r="J706" s="86">
        <v>0</v>
      </c>
      <c r="K706" s="65">
        <v>0</v>
      </c>
      <c r="L706" s="235">
        <v>0</v>
      </c>
      <c r="M706" s="3">
        <f t="shared" si="485"/>
        <v>0</v>
      </c>
      <c r="N706" s="3" t="s">
        <v>683</v>
      </c>
      <c r="O706" s="3">
        <f t="shared" si="486"/>
        <v>0</v>
      </c>
      <c r="P706" s="3" t="s">
        <v>683</v>
      </c>
      <c r="Q706" s="3">
        <f t="shared" si="487"/>
        <v>0</v>
      </c>
      <c r="R706" s="3" t="s">
        <v>683</v>
      </c>
    </row>
    <row r="707" spans="1:18" ht="132.6" hidden="1" x14ac:dyDescent="0.3">
      <c r="A707" s="185" t="s">
        <v>514</v>
      </c>
      <c r="B707" s="64" t="s">
        <v>252</v>
      </c>
      <c r="C707" s="64" t="s">
        <v>144</v>
      </c>
      <c r="D707" s="64" t="s">
        <v>97</v>
      </c>
      <c r="E707" s="64" t="s">
        <v>258</v>
      </c>
      <c r="F707" s="64" t="s">
        <v>19</v>
      </c>
      <c r="G707" s="64"/>
      <c r="H707" s="65">
        <f t="shared" ref="H707:I709" si="494">H708</f>
        <v>0</v>
      </c>
      <c r="I707" s="65">
        <f t="shared" si="494"/>
        <v>0</v>
      </c>
      <c r="J707" s="86">
        <f t="shared" ref="J707:J709" si="495">J708</f>
        <v>0</v>
      </c>
      <c r="K707" s="65">
        <f t="shared" ref="K707:L709" si="496">K708</f>
        <v>0</v>
      </c>
      <c r="L707" s="235">
        <f t="shared" si="496"/>
        <v>0</v>
      </c>
      <c r="M707" s="3">
        <f t="shared" si="485"/>
        <v>0</v>
      </c>
      <c r="N707" s="3" t="s">
        <v>683</v>
      </c>
      <c r="O707" s="3">
        <f t="shared" si="486"/>
        <v>0</v>
      </c>
      <c r="P707" s="3" t="s">
        <v>683</v>
      </c>
      <c r="Q707" s="3">
        <f t="shared" si="487"/>
        <v>0</v>
      </c>
      <c r="R707" s="3" t="s">
        <v>683</v>
      </c>
    </row>
    <row r="708" spans="1:18" ht="20.45" hidden="1" x14ac:dyDescent="0.3">
      <c r="A708" s="185" t="s">
        <v>94</v>
      </c>
      <c r="B708" s="64"/>
      <c r="C708" s="64"/>
      <c r="D708" s="64"/>
      <c r="E708" s="64"/>
      <c r="F708" s="64">
        <v>600</v>
      </c>
      <c r="G708" s="64"/>
      <c r="H708" s="65">
        <f t="shared" si="494"/>
        <v>0</v>
      </c>
      <c r="I708" s="65">
        <f t="shared" si="494"/>
        <v>0</v>
      </c>
      <c r="J708" s="86">
        <f t="shared" si="495"/>
        <v>0</v>
      </c>
      <c r="K708" s="65">
        <f t="shared" si="496"/>
        <v>0</v>
      </c>
      <c r="L708" s="235">
        <f t="shared" si="496"/>
        <v>0</v>
      </c>
      <c r="M708" s="3">
        <f t="shared" si="485"/>
        <v>0</v>
      </c>
      <c r="N708" s="3" t="s">
        <v>683</v>
      </c>
      <c r="O708" s="3">
        <f t="shared" si="486"/>
        <v>0</v>
      </c>
      <c r="P708" s="3" t="s">
        <v>683</v>
      </c>
      <c r="Q708" s="3">
        <f t="shared" si="487"/>
        <v>0</v>
      </c>
      <c r="R708" s="3" t="s">
        <v>683</v>
      </c>
    </row>
    <row r="709" spans="1:18" ht="13.9" hidden="1" x14ac:dyDescent="0.3">
      <c r="A709" s="185" t="s">
        <v>636</v>
      </c>
      <c r="B709" s="64" t="s">
        <v>252</v>
      </c>
      <c r="C709" s="64" t="s">
        <v>144</v>
      </c>
      <c r="D709" s="64" t="s">
        <v>97</v>
      </c>
      <c r="E709" s="64" t="s">
        <v>258</v>
      </c>
      <c r="F709" s="64">
        <v>610</v>
      </c>
      <c r="G709" s="64"/>
      <c r="H709" s="65">
        <f t="shared" si="494"/>
        <v>0</v>
      </c>
      <c r="I709" s="65">
        <f t="shared" si="494"/>
        <v>0</v>
      </c>
      <c r="J709" s="86">
        <f t="shared" si="495"/>
        <v>0</v>
      </c>
      <c r="K709" s="65">
        <f t="shared" si="496"/>
        <v>0</v>
      </c>
      <c r="L709" s="235">
        <f t="shared" si="496"/>
        <v>0</v>
      </c>
      <c r="M709" s="3">
        <f t="shared" si="485"/>
        <v>0</v>
      </c>
      <c r="N709" s="3" t="s">
        <v>683</v>
      </c>
      <c r="O709" s="3">
        <f t="shared" si="486"/>
        <v>0</v>
      </c>
      <c r="P709" s="3" t="s">
        <v>683</v>
      </c>
      <c r="Q709" s="3">
        <f t="shared" si="487"/>
        <v>0</v>
      </c>
      <c r="R709" s="3" t="s">
        <v>683</v>
      </c>
    </row>
    <row r="710" spans="1:18" s="15" customFormat="1" ht="40.9" hidden="1" x14ac:dyDescent="0.3">
      <c r="A710" s="185" t="s">
        <v>651</v>
      </c>
      <c r="B710" s="64" t="s">
        <v>252</v>
      </c>
      <c r="C710" s="64" t="s">
        <v>144</v>
      </c>
      <c r="D710" s="64" t="s">
        <v>97</v>
      </c>
      <c r="E710" s="64" t="s">
        <v>258</v>
      </c>
      <c r="F710" s="64" t="s">
        <v>479</v>
      </c>
      <c r="G710" s="64"/>
      <c r="H710" s="90"/>
      <c r="I710" s="65">
        <v>0</v>
      </c>
      <c r="J710" s="86">
        <v>0</v>
      </c>
      <c r="K710" s="65">
        <v>0</v>
      </c>
      <c r="L710" s="235">
        <v>0</v>
      </c>
      <c r="M710" s="3">
        <f t="shared" si="485"/>
        <v>0</v>
      </c>
      <c r="N710" s="3" t="s">
        <v>683</v>
      </c>
      <c r="O710" s="3">
        <f t="shared" si="486"/>
        <v>0</v>
      </c>
      <c r="P710" s="3" t="s">
        <v>683</v>
      </c>
      <c r="Q710" s="3">
        <f t="shared" si="487"/>
        <v>0</v>
      </c>
      <c r="R710" s="3" t="s">
        <v>683</v>
      </c>
    </row>
    <row r="711" spans="1:18" ht="81.599999999999994" hidden="1" x14ac:dyDescent="0.3">
      <c r="A711" s="185" t="s">
        <v>515</v>
      </c>
      <c r="B711" s="64" t="s">
        <v>252</v>
      </c>
      <c r="C711" s="64" t="s">
        <v>144</v>
      </c>
      <c r="D711" s="64" t="s">
        <v>97</v>
      </c>
      <c r="E711" s="64" t="s">
        <v>259</v>
      </c>
      <c r="F711" s="64" t="s">
        <v>19</v>
      </c>
      <c r="G711" s="64"/>
      <c r="H711" s="65">
        <f t="shared" ref="H711:I713" si="497">H712</f>
        <v>0</v>
      </c>
      <c r="I711" s="65">
        <f t="shared" si="497"/>
        <v>0</v>
      </c>
      <c r="J711" s="86">
        <f t="shared" ref="J711:J713" si="498">J712</f>
        <v>0</v>
      </c>
      <c r="K711" s="65">
        <f t="shared" ref="K711:L713" si="499">K712</f>
        <v>0</v>
      </c>
      <c r="L711" s="235">
        <f t="shared" si="499"/>
        <v>0</v>
      </c>
      <c r="M711" s="3">
        <f t="shared" si="485"/>
        <v>0</v>
      </c>
      <c r="N711" s="3" t="s">
        <v>683</v>
      </c>
      <c r="O711" s="3">
        <f t="shared" si="486"/>
        <v>0</v>
      </c>
      <c r="P711" s="3" t="s">
        <v>683</v>
      </c>
      <c r="Q711" s="3">
        <f t="shared" si="487"/>
        <v>0</v>
      </c>
      <c r="R711" s="3" t="s">
        <v>683</v>
      </c>
    </row>
    <row r="712" spans="1:18" ht="20.45" hidden="1" x14ac:dyDescent="0.3">
      <c r="A712" s="185" t="s">
        <v>94</v>
      </c>
      <c r="B712" s="64"/>
      <c r="C712" s="64"/>
      <c r="D712" s="64"/>
      <c r="E712" s="64"/>
      <c r="F712" s="64">
        <v>600</v>
      </c>
      <c r="G712" s="64"/>
      <c r="H712" s="65">
        <f t="shared" si="497"/>
        <v>0</v>
      </c>
      <c r="I712" s="65">
        <f t="shared" si="497"/>
        <v>0</v>
      </c>
      <c r="J712" s="86">
        <f t="shared" si="498"/>
        <v>0</v>
      </c>
      <c r="K712" s="65">
        <f t="shared" si="499"/>
        <v>0</v>
      </c>
      <c r="L712" s="235">
        <f t="shared" si="499"/>
        <v>0</v>
      </c>
      <c r="M712" s="3">
        <f t="shared" si="485"/>
        <v>0</v>
      </c>
      <c r="N712" s="3" t="s">
        <v>683</v>
      </c>
      <c r="O712" s="3">
        <f t="shared" si="486"/>
        <v>0</v>
      </c>
      <c r="P712" s="3" t="s">
        <v>683</v>
      </c>
      <c r="Q712" s="3">
        <f t="shared" si="487"/>
        <v>0</v>
      </c>
      <c r="R712" s="3" t="s">
        <v>683</v>
      </c>
    </row>
    <row r="713" spans="1:18" ht="13.9" hidden="1" x14ac:dyDescent="0.3">
      <c r="A713" s="185" t="s">
        <v>636</v>
      </c>
      <c r="B713" s="64" t="s">
        <v>252</v>
      </c>
      <c r="C713" s="64" t="s">
        <v>144</v>
      </c>
      <c r="D713" s="64" t="s">
        <v>97</v>
      </c>
      <c r="E713" s="64" t="s">
        <v>259</v>
      </c>
      <c r="F713" s="64">
        <v>610</v>
      </c>
      <c r="G713" s="64"/>
      <c r="H713" s="65">
        <f t="shared" si="497"/>
        <v>0</v>
      </c>
      <c r="I713" s="65">
        <f t="shared" si="497"/>
        <v>0</v>
      </c>
      <c r="J713" s="86">
        <f t="shared" si="498"/>
        <v>0</v>
      </c>
      <c r="K713" s="65">
        <f t="shared" si="499"/>
        <v>0</v>
      </c>
      <c r="L713" s="235">
        <f t="shared" si="499"/>
        <v>0</v>
      </c>
      <c r="M713" s="3">
        <f t="shared" si="485"/>
        <v>0</v>
      </c>
      <c r="N713" s="3" t="s">
        <v>683</v>
      </c>
      <c r="O713" s="3">
        <f t="shared" si="486"/>
        <v>0</v>
      </c>
      <c r="P713" s="3" t="s">
        <v>683</v>
      </c>
      <c r="Q713" s="3">
        <f t="shared" si="487"/>
        <v>0</v>
      </c>
      <c r="R713" s="3" t="s">
        <v>683</v>
      </c>
    </row>
    <row r="714" spans="1:18" ht="40.9" hidden="1" x14ac:dyDescent="0.3">
      <c r="A714" s="185" t="s">
        <v>651</v>
      </c>
      <c r="B714" s="64" t="s">
        <v>252</v>
      </c>
      <c r="C714" s="64" t="s">
        <v>144</v>
      </c>
      <c r="D714" s="64" t="s">
        <v>97</v>
      </c>
      <c r="E714" s="64" t="s">
        <v>259</v>
      </c>
      <c r="F714" s="64" t="s">
        <v>479</v>
      </c>
      <c r="G714" s="64"/>
      <c r="H714" s="90"/>
      <c r="I714" s="65">
        <v>0</v>
      </c>
      <c r="J714" s="86">
        <v>0</v>
      </c>
      <c r="K714" s="65">
        <v>0</v>
      </c>
      <c r="L714" s="235">
        <v>0</v>
      </c>
      <c r="M714" s="3">
        <f t="shared" si="485"/>
        <v>0</v>
      </c>
      <c r="N714" s="3" t="s">
        <v>683</v>
      </c>
      <c r="O714" s="3">
        <f t="shared" si="486"/>
        <v>0</v>
      </c>
      <c r="P714" s="3" t="s">
        <v>683</v>
      </c>
      <c r="Q714" s="3">
        <f t="shared" si="487"/>
        <v>0</v>
      </c>
      <c r="R714" s="3" t="s">
        <v>683</v>
      </c>
    </row>
    <row r="715" spans="1:18" ht="51" hidden="1" x14ac:dyDescent="0.3">
      <c r="A715" s="185" t="s">
        <v>516</v>
      </c>
      <c r="B715" s="64" t="s">
        <v>252</v>
      </c>
      <c r="C715" s="64" t="s">
        <v>144</v>
      </c>
      <c r="D715" s="64" t="s">
        <v>97</v>
      </c>
      <c r="E715" s="64" t="s">
        <v>260</v>
      </c>
      <c r="F715" s="64" t="s">
        <v>19</v>
      </c>
      <c r="G715" s="64"/>
      <c r="H715" s="65">
        <f>H716</f>
        <v>0</v>
      </c>
      <c r="I715" s="65">
        <f>I716</f>
        <v>0</v>
      </c>
      <c r="J715" s="86">
        <f t="shared" ref="J715:J716" si="500">J716</f>
        <v>0</v>
      </c>
      <c r="K715" s="65">
        <f t="shared" ref="K715:L716" si="501">K716</f>
        <v>0</v>
      </c>
      <c r="L715" s="235">
        <f t="shared" si="501"/>
        <v>0</v>
      </c>
      <c r="M715" s="3">
        <f t="shared" si="485"/>
        <v>0</v>
      </c>
      <c r="N715" s="3" t="s">
        <v>683</v>
      </c>
      <c r="O715" s="3">
        <f t="shared" si="486"/>
        <v>0</v>
      </c>
      <c r="P715" s="3" t="s">
        <v>683</v>
      </c>
      <c r="Q715" s="3">
        <f t="shared" si="487"/>
        <v>0</v>
      </c>
      <c r="R715" s="3" t="s">
        <v>683</v>
      </c>
    </row>
    <row r="716" spans="1:18" ht="13.9" hidden="1" x14ac:dyDescent="0.3">
      <c r="A716" s="185" t="s">
        <v>636</v>
      </c>
      <c r="B716" s="64" t="s">
        <v>252</v>
      </c>
      <c r="C716" s="64" t="s">
        <v>144</v>
      </c>
      <c r="D716" s="64" t="s">
        <v>97</v>
      </c>
      <c r="E716" s="64" t="s">
        <v>260</v>
      </c>
      <c r="F716" s="64">
        <v>610</v>
      </c>
      <c r="G716" s="64"/>
      <c r="H716" s="65">
        <f>H717</f>
        <v>0</v>
      </c>
      <c r="I716" s="65">
        <f>I717</f>
        <v>0</v>
      </c>
      <c r="J716" s="86">
        <f t="shared" si="500"/>
        <v>0</v>
      </c>
      <c r="K716" s="65">
        <f t="shared" si="501"/>
        <v>0</v>
      </c>
      <c r="L716" s="235">
        <f t="shared" si="501"/>
        <v>0</v>
      </c>
      <c r="M716" s="3">
        <f t="shared" si="485"/>
        <v>0</v>
      </c>
      <c r="N716" s="3" t="s">
        <v>683</v>
      </c>
      <c r="O716" s="3">
        <f t="shared" si="486"/>
        <v>0</v>
      </c>
      <c r="P716" s="3" t="s">
        <v>683</v>
      </c>
      <c r="Q716" s="3">
        <f t="shared" si="487"/>
        <v>0</v>
      </c>
      <c r="R716" s="3" t="s">
        <v>683</v>
      </c>
    </row>
    <row r="717" spans="1:18" s="15" customFormat="1" ht="40.9" hidden="1" x14ac:dyDescent="0.3">
      <c r="A717" s="185" t="s">
        <v>651</v>
      </c>
      <c r="B717" s="64" t="s">
        <v>252</v>
      </c>
      <c r="C717" s="64" t="s">
        <v>144</v>
      </c>
      <c r="D717" s="64" t="s">
        <v>97</v>
      </c>
      <c r="E717" s="64" t="s">
        <v>260</v>
      </c>
      <c r="F717" s="64" t="s">
        <v>479</v>
      </c>
      <c r="G717" s="64"/>
      <c r="H717" s="90">
        <v>0</v>
      </c>
      <c r="I717" s="65">
        <v>0</v>
      </c>
      <c r="J717" s="86">
        <v>0</v>
      </c>
      <c r="K717" s="65">
        <v>0</v>
      </c>
      <c r="L717" s="235">
        <v>0</v>
      </c>
      <c r="M717" s="3">
        <f t="shared" si="485"/>
        <v>0</v>
      </c>
      <c r="N717" s="3" t="s">
        <v>683</v>
      </c>
      <c r="O717" s="3">
        <f t="shared" si="486"/>
        <v>0</v>
      </c>
      <c r="P717" s="3" t="s">
        <v>683</v>
      </c>
      <c r="Q717" s="3">
        <f t="shared" si="487"/>
        <v>0</v>
      </c>
      <c r="R717" s="3" t="s">
        <v>683</v>
      </c>
    </row>
    <row r="718" spans="1:18" ht="61.15" hidden="1" x14ac:dyDescent="0.3">
      <c r="A718" s="185" t="s">
        <v>517</v>
      </c>
      <c r="B718" s="64" t="s">
        <v>252</v>
      </c>
      <c r="C718" s="64" t="s">
        <v>144</v>
      </c>
      <c r="D718" s="64" t="s">
        <v>97</v>
      </c>
      <c r="E718" s="64" t="s">
        <v>261</v>
      </c>
      <c r="F718" s="64" t="s">
        <v>19</v>
      </c>
      <c r="G718" s="64"/>
      <c r="H718" s="65">
        <f t="shared" ref="H718:I720" si="502">H719</f>
        <v>0</v>
      </c>
      <c r="I718" s="65">
        <f t="shared" si="502"/>
        <v>0</v>
      </c>
      <c r="J718" s="86">
        <f t="shared" ref="J718:J720" si="503">J719</f>
        <v>0</v>
      </c>
      <c r="K718" s="65">
        <f t="shared" ref="K718:L720" si="504">K719</f>
        <v>0</v>
      </c>
      <c r="L718" s="235">
        <f t="shared" si="504"/>
        <v>0</v>
      </c>
      <c r="M718" s="3">
        <f t="shared" si="485"/>
        <v>0</v>
      </c>
      <c r="N718" s="3" t="s">
        <v>683</v>
      </c>
      <c r="O718" s="3">
        <f t="shared" si="486"/>
        <v>0</v>
      </c>
      <c r="P718" s="3" t="s">
        <v>683</v>
      </c>
      <c r="Q718" s="3">
        <f t="shared" si="487"/>
        <v>0</v>
      </c>
      <c r="R718" s="3" t="s">
        <v>683</v>
      </c>
    </row>
    <row r="719" spans="1:18" ht="20.45" hidden="1" x14ac:dyDescent="0.3">
      <c r="A719" s="185" t="s">
        <v>94</v>
      </c>
      <c r="B719" s="64" t="s">
        <v>252</v>
      </c>
      <c r="C719" s="64" t="s">
        <v>144</v>
      </c>
      <c r="D719" s="64" t="s">
        <v>97</v>
      </c>
      <c r="E719" s="64" t="s">
        <v>261</v>
      </c>
      <c r="F719" s="64">
        <v>600</v>
      </c>
      <c r="G719" s="64"/>
      <c r="H719" s="65">
        <f t="shared" si="502"/>
        <v>0</v>
      </c>
      <c r="I719" s="65">
        <f t="shared" si="502"/>
        <v>0</v>
      </c>
      <c r="J719" s="86">
        <f t="shared" si="503"/>
        <v>0</v>
      </c>
      <c r="K719" s="65">
        <f t="shared" si="504"/>
        <v>0</v>
      </c>
      <c r="L719" s="235">
        <f t="shared" si="504"/>
        <v>0</v>
      </c>
      <c r="M719" s="3">
        <f t="shared" si="485"/>
        <v>0</v>
      </c>
      <c r="N719" s="3" t="s">
        <v>683</v>
      </c>
      <c r="O719" s="3">
        <f t="shared" si="486"/>
        <v>0</v>
      </c>
      <c r="P719" s="3" t="s">
        <v>683</v>
      </c>
      <c r="Q719" s="3">
        <f t="shared" si="487"/>
        <v>0</v>
      </c>
      <c r="R719" s="3" t="s">
        <v>683</v>
      </c>
    </row>
    <row r="720" spans="1:18" ht="13.9" hidden="1" x14ac:dyDescent="0.3">
      <c r="A720" s="185" t="s">
        <v>636</v>
      </c>
      <c r="B720" s="64"/>
      <c r="C720" s="64"/>
      <c r="D720" s="64"/>
      <c r="E720" s="64"/>
      <c r="F720" s="64">
        <v>610</v>
      </c>
      <c r="G720" s="64"/>
      <c r="H720" s="65">
        <f t="shared" si="502"/>
        <v>0</v>
      </c>
      <c r="I720" s="65">
        <f t="shared" si="502"/>
        <v>0</v>
      </c>
      <c r="J720" s="86">
        <f t="shared" si="503"/>
        <v>0</v>
      </c>
      <c r="K720" s="65">
        <f t="shared" si="504"/>
        <v>0</v>
      </c>
      <c r="L720" s="235">
        <f t="shared" si="504"/>
        <v>0</v>
      </c>
      <c r="M720" s="3">
        <f t="shared" si="485"/>
        <v>0</v>
      </c>
      <c r="N720" s="3" t="s">
        <v>683</v>
      </c>
      <c r="O720" s="3">
        <f t="shared" si="486"/>
        <v>0</v>
      </c>
      <c r="P720" s="3" t="s">
        <v>683</v>
      </c>
      <c r="Q720" s="3">
        <f t="shared" si="487"/>
        <v>0</v>
      </c>
      <c r="R720" s="3" t="s">
        <v>683</v>
      </c>
    </row>
    <row r="721" spans="1:18" ht="13.9" hidden="1" x14ac:dyDescent="0.3">
      <c r="A721" s="185" t="s">
        <v>480</v>
      </c>
      <c r="B721" s="64" t="s">
        <v>252</v>
      </c>
      <c r="C721" s="64" t="s">
        <v>144</v>
      </c>
      <c r="D721" s="64" t="s">
        <v>97</v>
      </c>
      <c r="E721" s="64" t="s">
        <v>261</v>
      </c>
      <c r="F721" s="64" t="s">
        <v>481</v>
      </c>
      <c r="G721" s="64"/>
      <c r="H721" s="90"/>
      <c r="I721" s="65">
        <v>0</v>
      </c>
      <c r="J721" s="86">
        <v>0</v>
      </c>
      <c r="K721" s="65">
        <v>0</v>
      </c>
      <c r="L721" s="235">
        <v>0</v>
      </c>
      <c r="M721" s="3">
        <f t="shared" si="485"/>
        <v>0</v>
      </c>
      <c r="N721" s="3" t="s">
        <v>683</v>
      </c>
      <c r="O721" s="3">
        <f t="shared" si="486"/>
        <v>0</v>
      </c>
      <c r="P721" s="3" t="s">
        <v>683</v>
      </c>
      <c r="Q721" s="3">
        <f t="shared" si="487"/>
        <v>0</v>
      </c>
      <c r="R721" s="3" t="s">
        <v>683</v>
      </c>
    </row>
    <row r="722" spans="1:18" s="16" customFormat="1" ht="63.75" x14ac:dyDescent="0.2">
      <c r="A722" s="177" t="s">
        <v>518</v>
      </c>
      <c r="B722" s="61" t="s">
        <v>252</v>
      </c>
      <c r="C722" s="61" t="s">
        <v>144</v>
      </c>
      <c r="D722" s="61" t="s">
        <v>97</v>
      </c>
      <c r="E722" s="61" t="s">
        <v>262</v>
      </c>
      <c r="F722" s="61" t="s">
        <v>19</v>
      </c>
      <c r="G722" s="61"/>
      <c r="H722" s="62">
        <f>H723+H726</f>
        <v>580099.87</v>
      </c>
      <c r="I722" s="62">
        <f>I723+I726</f>
        <v>558410</v>
      </c>
      <c r="J722" s="62">
        <f>J723+J726</f>
        <v>558410</v>
      </c>
      <c r="K722" s="62">
        <f>K723+K726</f>
        <v>558410</v>
      </c>
      <c r="L722" s="234">
        <f>L723+L726</f>
        <v>558410</v>
      </c>
      <c r="M722" s="3">
        <f t="shared" si="485"/>
        <v>0</v>
      </c>
      <c r="N722" s="3">
        <f t="shared" ref="N722:N758" si="505">J722/I722*100</f>
        <v>100</v>
      </c>
      <c r="O722" s="3">
        <f t="shared" si="486"/>
        <v>0</v>
      </c>
      <c r="P722" s="3">
        <f t="shared" ref="P722:P758" si="506">L722/K722*100</f>
        <v>100</v>
      </c>
      <c r="Q722" s="3">
        <f t="shared" si="487"/>
        <v>-21689.869999999995</v>
      </c>
      <c r="R722" s="3">
        <f t="shared" ref="R722:R758" si="507">L722/H722*100</f>
        <v>96.261011056596175</v>
      </c>
    </row>
    <row r="723" spans="1:18" ht="25.5" x14ac:dyDescent="0.2">
      <c r="A723" s="185" t="s">
        <v>94</v>
      </c>
      <c r="B723" s="64" t="s">
        <v>252</v>
      </c>
      <c r="C723" s="64" t="s">
        <v>144</v>
      </c>
      <c r="D723" s="64" t="s">
        <v>97</v>
      </c>
      <c r="E723" s="64" t="s">
        <v>658</v>
      </c>
      <c r="F723" s="64">
        <v>600</v>
      </c>
      <c r="G723" s="64"/>
      <c r="H723" s="65">
        <f t="shared" ref="H723:I724" si="508">H724</f>
        <v>163040</v>
      </c>
      <c r="I723" s="65">
        <f t="shared" si="508"/>
        <v>0</v>
      </c>
      <c r="J723" s="86">
        <f t="shared" ref="J723:J724" si="509">J724</f>
        <v>0</v>
      </c>
      <c r="K723" s="65">
        <f t="shared" ref="K723:L724" si="510">K724</f>
        <v>0</v>
      </c>
      <c r="L723" s="235">
        <f t="shared" si="510"/>
        <v>0</v>
      </c>
      <c r="M723" s="3">
        <f t="shared" si="485"/>
        <v>0</v>
      </c>
      <c r="N723" s="3" t="s">
        <v>683</v>
      </c>
      <c r="O723" s="3">
        <f t="shared" si="486"/>
        <v>0</v>
      </c>
      <c r="P723" s="3" t="s">
        <v>683</v>
      </c>
      <c r="Q723" s="3">
        <f t="shared" si="487"/>
        <v>-163040</v>
      </c>
      <c r="R723" s="3">
        <f t="shared" si="507"/>
        <v>0</v>
      </c>
    </row>
    <row r="724" spans="1:18" s="15" customFormat="1" x14ac:dyDescent="0.2">
      <c r="A724" s="185" t="s">
        <v>636</v>
      </c>
      <c r="B724" s="64" t="s">
        <v>252</v>
      </c>
      <c r="C724" s="64" t="s">
        <v>144</v>
      </c>
      <c r="D724" s="64" t="s">
        <v>97</v>
      </c>
      <c r="E724" s="64" t="s">
        <v>262</v>
      </c>
      <c r="F724" s="64">
        <v>610</v>
      </c>
      <c r="G724" s="64"/>
      <c r="H724" s="65">
        <f t="shared" si="508"/>
        <v>163040</v>
      </c>
      <c r="I724" s="65">
        <f t="shared" si="508"/>
        <v>0</v>
      </c>
      <c r="J724" s="86">
        <f t="shared" si="509"/>
        <v>0</v>
      </c>
      <c r="K724" s="65">
        <f t="shared" si="510"/>
        <v>0</v>
      </c>
      <c r="L724" s="235">
        <f t="shared" si="510"/>
        <v>0</v>
      </c>
      <c r="M724" s="3">
        <f t="shared" si="485"/>
        <v>0</v>
      </c>
      <c r="N724" s="3" t="s">
        <v>683</v>
      </c>
      <c r="O724" s="3">
        <f t="shared" si="486"/>
        <v>0</v>
      </c>
      <c r="P724" s="3" t="s">
        <v>683</v>
      </c>
      <c r="Q724" s="3">
        <f t="shared" si="487"/>
        <v>-163040</v>
      </c>
      <c r="R724" s="3">
        <f t="shared" si="507"/>
        <v>0</v>
      </c>
    </row>
    <row r="725" spans="1:18" s="15" customFormat="1" ht="51" x14ac:dyDescent="0.2">
      <c r="A725" s="185" t="s">
        <v>651</v>
      </c>
      <c r="B725" s="64" t="s">
        <v>252</v>
      </c>
      <c r="C725" s="64" t="s">
        <v>144</v>
      </c>
      <c r="D725" s="64" t="s">
        <v>97</v>
      </c>
      <c r="E725" s="64" t="s">
        <v>262</v>
      </c>
      <c r="F725" s="64" t="s">
        <v>479</v>
      </c>
      <c r="G725" s="64"/>
      <c r="H725" s="90">
        <v>163040</v>
      </c>
      <c r="I725" s="65">
        <v>0</v>
      </c>
      <c r="J725" s="86">
        <v>0</v>
      </c>
      <c r="K725" s="65">
        <v>0</v>
      </c>
      <c r="L725" s="235">
        <v>0</v>
      </c>
      <c r="M725" s="3">
        <f t="shared" si="485"/>
        <v>0</v>
      </c>
      <c r="N725" s="3" t="s">
        <v>683</v>
      </c>
      <c r="O725" s="3">
        <f t="shared" si="486"/>
        <v>0</v>
      </c>
      <c r="P725" s="3" t="s">
        <v>683</v>
      </c>
      <c r="Q725" s="3">
        <f t="shared" si="487"/>
        <v>-163040</v>
      </c>
      <c r="R725" s="3">
        <f t="shared" si="507"/>
        <v>0</v>
      </c>
    </row>
    <row r="726" spans="1:18" s="15" customFormat="1" ht="25.5" x14ac:dyDescent="0.2">
      <c r="A726" s="184" t="s">
        <v>47</v>
      </c>
      <c r="B726" s="64" t="s">
        <v>252</v>
      </c>
      <c r="C726" s="64" t="s">
        <v>144</v>
      </c>
      <c r="D726" s="64" t="s">
        <v>97</v>
      </c>
      <c r="E726" s="64" t="s">
        <v>658</v>
      </c>
      <c r="F726" s="64">
        <v>200</v>
      </c>
      <c r="G726" s="64"/>
      <c r="H726" s="65">
        <f t="shared" ref="H726:I727" si="511">H727</f>
        <v>417059.87</v>
      </c>
      <c r="I726" s="65">
        <f t="shared" si="511"/>
        <v>558410</v>
      </c>
      <c r="J726" s="86">
        <f t="shared" ref="J726:J727" si="512">J727</f>
        <v>558410</v>
      </c>
      <c r="K726" s="65">
        <f t="shared" ref="K726:L727" si="513">K727</f>
        <v>558410</v>
      </c>
      <c r="L726" s="235">
        <f t="shared" si="513"/>
        <v>558410</v>
      </c>
      <c r="M726" s="3">
        <f t="shared" si="485"/>
        <v>0</v>
      </c>
      <c r="N726" s="3">
        <f t="shared" si="505"/>
        <v>100</v>
      </c>
      <c r="O726" s="3">
        <f t="shared" si="486"/>
        <v>0</v>
      </c>
      <c r="P726" s="3">
        <f t="shared" si="506"/>
        <v>100</v>
      </c>
      <c r="Q726" s="3">
        <f t="shared" si="487"/>
        <v>141350.13</v>
      </c>
      <c r="R726" s="3">
        <f t="shared" si="507"/>
        <v>133.8920476813077</v>
      </c>
    </row>
    <row r="727" spans="1:18" ht="25.5" x14ac:dyDescent="0.2">
      <c r="A727" s="185" t="s">
        <v>11</v>
      </c>
      <c r="B727" s="64" t="s">
        <v>252</v>
      </c>
      <c r="C727" s="64" t="s">
        <v>144</v>
      </c>
      <c r="D727" s="64" t="s">
        <v>97</v>
      </c>
      <c r="E727" s="64" t="s">
        <v>262</v>
      </c>
      <c r="F727" s="64">
        <v>240</v>
      </c>
      <c r="G727" s="64"/>
      <c r="H727" s="65">
        <f t="shared" si="511"/>
        <v>417059.87</v>
      </c>
      <c r="I727" s="65">
        <v>558410</v>
      </c>
      <c r="J727" s="86">
        <f t="shared" si="512"/>
        <v>558410</v>
      </c>
      <c r="K727" s="65">
        <f t="shared" si="513"/>
        <v>558410</v>
      </c>
      <c r="L727" s="235">
        <f t="shared" si="513"/>
        <v>558410</v>
      </c>
      <c r="M727" s="3">
        <f t="shared" si="485"/>
        <v>0</v>
      </c>
      <c r="N727" s="3">
        <f t="shared" si="505"/>
        <v>100</v>
      </c>
      <c r="O727" s="3">
        <f t="shared" si="486"/>
        <v>0</v>
      </c>
      <c r="P727" s="3">
        <f t="shared" si="506"/>
        <v>100</v>
      </c>
      <c r="Q727" s="3">
        <f t="shared" si="487"/>
        <v>141350.13</v>
      </c>
      <c r="R727" s="3">
        <f t="shared" si="507"/>
        <v>133.8920476813077</v>
      </c>
    </row>
    <row r="728" spans="1:18" x14ac:dyDescent="0.2">
      <c r="A728" s="185" t="s">
        <v>331</v>
      </c>
      <c r="B728" s="64" t="s">
        <v>252</v>
      </c>
      <c r="C728" s="64" t="s">
        <v>144</v>
      </c>
      <c r="D728" s="64" t="s">
        <v>97</v>
      </c>
      <c r="E728" s="64" t="s">
        <v>262</v>
      </c>
      <c r="F728" s="64" t="s">
        <v>25</v>
      </c>
      <c r="G728" s="64" t="s">
        <v>519</v>
      </c>
      <c r="H728" s="90">
        <v>417059.87</v>
      </c>
      <c r="I728" s="65"/>
      <c r="J728" s="86">
        <v>558410</v>
      </c>
      <c r="K728" s="65">
        <v>558410</v>
      </c>
      <c r="L728" s="235">
        <v>558410</v>
      </c>
      <c r="M728" s="3">
        <f t="shared" si="485"/>
        <v>558410</v>
      </c>
      <c r="N728" s="3" t="s">
        <v>683</v>
      </c>
      <c r="O728" s="3">
        <f t="shared" si="486"/>
        <v>0</v>
      </c>
      <c r="P728" s="3">
        <f t="shared" si="506"/>
        <v>100</v>
      </c>
      <c r="Q728" s="3">
        <f t="shared" si="487"/>
        <v>141350.13</v>
      </c>
      <c r="R728" s="3">
        <f t="shared" si="507"/>
        <v>133.8920476813077</v>
      </c>
    </row>
    <row r="729" spans="1:18" s="19" customFormat="1" x14ac:dyDescent="0.2">
      <c r="A729" s="177" t="s">
        <v>520</v>
      </c>
      <c r="B729" s="61" t="s">
        <v>252</v>
      </c>
      <c r="C729" s="61" t="s">
        <v>144</v>
      </c>
      <c r="D729" s="61" t="s">
        <v>21</v>
      </c>
      <c r="E729" s="61" t="s">
        <v>18</v>
      </c>
      <c r="F729" s="61" t="s">
        <v>19</v>
      </c>
      <c r="G729" s="61"/>
      <c r="H729" s="62">
        <f>H730+H735+H740+H745+H750+H754+H758+H762+H766+H770+H774</f>
        <v>14476680.35</v>
      </c>
      <c r="I729" s="62">
        <f t="shared" ref="I729:L729" si="514">I730+I735+I740+I745+I750+I754+I758+I762+I766+I770+I774</f>
        <v>17343950</v>
      </c>
      <c r="J729" s="62">
        <f t="shared" si="514"/>
        <v>17343950</v>
      </c>
      <c r="K729" s="62">
        <f t="shared" si="514"/>
        <v>17343950</v>
      </c>
      <c r="L729" s="234">
        <f t="shared" si="514"/>
        <v>16766671.609999999</v>
      </c>
      <c r="M729" s="3">
        <f t="shared" si="485"/>
        <v>0</v>
      </c>
      <c r="N729" s="3">
        <f t="shared" si="505"/>
        <v>100</v>
      </c>
      <c r="O729" s="3">
        <f t="shared" si="486"/>
        <v>-577278.3900000006</v>
      </c>
      <c r="P729" s="3">
        <f t="shared" si="506"/>
        <v>96.671586403327964</v>
      </c>
      <c r="Q729" s="3">
        <f t="shared" si="487"/>
        <v>2289991.2599999998</v>
      </c>
      <c r="R729" s="3">
        <f t="shared" si="507"/>
        <v>115.81848327541474</v>
      </c>
    </row>
    <row r="730" spans="1:18" s="16" customFormat="1" ht="51" x14ac:dyDescent="0.2">
      <c r="A730" s="177" t="s">
        <v>521</v>
      </c>
      <c r="B730" s="61" t="s">
        <v>252</v>
      </c>
      <c r="C730" s="61" t="s">
        <v>144</v>
      </c>
      <c r="D730" s="61" t="s">
        <v>21</v>
      </c>
      <c r="E730" s="61" t="s">
        <v>263</v>
      </c>
      <c r="F730" s="61" t="s">
        <v>19</v>
      </c>
      <c r="G730" s="61"/>
      <c r="H730" s="62">
        <f>H731</f>
        <v>816752.73</v>
      </c>
      <c r="I730" s="62">
        <f>I731</f>
        <v>477640</v>
      </c>
      <c r="J730" s="88">
        <f t="shared" ref="J730:J731" si="515">J731</f>
        <v>477640</v>
      </c>
      <c r="K730" s="62">
        <f t="shared" ref="K730:L731" si="516">K731</f>
        <v>477640</v>
      </c>
      <c r="L730" s="234">
        <f t="shared" si="516"/>
        <v>477640</v>
      </c>
      <c r="M730" s="3">
        <f t="shared" si="485"/>
        <v>0</v>
      </c>
      <c r="N730" s="3">
        <f t="shared" si="505"/>
        <v>100</v>
      </c>
      <c r="O730" s="3">
        <f t="shared" si="486"/>
        <v>0</v>
      </c>
      <c r="P730" s="3">
        <f t="shared" si="506"/>
        <v>100</v>
      </c>
      <c r="Q730" s="3">
        <f t="shared" si="487"/>
        <v>-339112.73</v>
      </c>
      <c r="R730" s="3">
        <f t="shared" si="507"/>
        <v>58.480367736267013</v>
      </c>
    </row>
    <row r="731" spans="1:18" ht="25.5" x14ac:dyDescent="0.2">
      <c r="A731" s="185" t="s">
        <v>94</v>
      </c>
      <c r="B731" s="64" t="s">
        <v>252</v>
      </c>
      <c r="C731" s="64" t="s">
        <v>144</v>
      </c>
      <c r="D731" s="64" t="s">
        <v>21</v>
      </c>
      <c r="E731" s="64" t="s">
        <v>263</v>
      </c>
      <c r="F731" s="64">
        <v>600</v>
      </c>
      <c r="G731" s="64"/>
      <c r="H731" s="65">
        <f>H732</f>
        <v>816752.73</v>
      </c>
      <c r="I731" s="65">
        <f>I732</f>
        <v>477640</v>
      </c>
      <c r="J731" s="86">
        <f t="shared" si="515"/>
        <v>477640</v>
      </c>
      <c r="K731" s="65">
        <f t="shared" si="516"/>
        <v>477640</v>
      </c>
      <c r="L731" s="235">
        <f t="shared" si="516"/>
        <v>477640</v>
      </c>
      <c r="M731" s="3">
        <f t="shared" si="485"/>
        <v>0</v>
      </c>
      <c r="N731" s="3">
        <f t="shared" si="505"/>
        <v>100</v>
      </c>
      <c r="O731" s="3">
        <f t="shared" si="486"/>
        <v>0</v>
      </c>
      <c r="P731" s="3">
        <f t="shared" si="506"/>
        <v>100</v>
      </c>
      <c r="Q731" s="3">
        <f t="shared" si="487"/>
        <v>-339112.73</v>
      </c>
      <c r="R731" s="3">
        <f t="shared" si="507"/>
        <v>58.480367736267013</v>
      </c>
    </row>
    <row r="732" spans="1:18" x14ac:dyDescent="0.2">
      <c r="A732" s="185" t="s">
        <v>636</v>
      </c>
      <c r="B732" s="64" t="s">
        <v>252</v>
      </c>
      <c r="C732" s="64" t="s">
        <v>144</v>
      </c>
      <c r="D732" s="64" t="s">
        <v>21</v>
      </c>
      <c r="E732" s="64" t="s">
        <v>263</v>
      </c>
      <c r="F732" s="64">
        <v>610</v>
      </c>
      <c r="G732" s="64"/>
      <c r="H732" s="65">
        <f>H733+H734</f>
        <v>816752.73</v>
      </c>
      <c r="I732" s="65">
        <v>477640</v>
      </c>
      <c r="J732" s="86">
        <f t="shared" ref="J732:L732" si="517">J733+J734</f>
        <v>477640</v>
      </c>
      <c r="K732" s="65">
        <f t="shared" si="517"/>
        <v>477640</v>
      </c>
      <c r="L732" s="235">
        <f t="shared" si="517"/>
        <v>477640</v>
      </c>
      <c r="M732" s="3">
        <f t="shared" si="485"/>
        <v>0</v>
      </c>
      <c r="N732" s="3">
        <f t="shared" si="505"/>
        <v>100</v>
      </c>
      <c r="O732" s="3">
        <f t="shared" si="486"/>
        <v>0</v>
      </c>
      <c r="P732" s="3">
        <f t="shared" si="506"/>
        <v>100</v>
      </c>
      <c r="Q732" s="3">
        <f t="shared" si="487"/>
        <v>-339112.73</v>
      </c>
      <c r="R732" s="3">
        <f t="shared" si="507"/>
        <v>58.480367736267013</v>
      </c>
    </row>
    <row r="733" spans="1:18" s="15" customFormat="1" ht="51" x14ac:dyDescent="0.2">
      <c r="A733" s="180" t="s">
        <v>651</v>
      </c>
      <c r="B733" s="66" t="s">
        <v>252</v>
      </c>
      <c r="C733" s="66" t="s">
        <v>144</v>
      </c>
      <c r="D733" s="66" t="s">
        <v>21</v>
      </c>
      <c r="E733" s="66" t="s">
        <v>263</v>
      </c>
      <c r="F733" s="66" t="s">
        <v>479</v>
      </c>
      <c r="G733" s="66"/>
      <c r="H733" s="85">
        <v>356056.43</v>
      </c>
      <c r="I733" s="68"/>
      <c r="J733" s="87">
        <v>477640</v>
      </c>
      <c r="K733" s="68">
        <v>477640</v>
      </c>
      <c r="L733" s="236">
        <v>477640</v>
      </c>
      <c r="M733" s="3">
        <f t="shared" si="485"/>
        <v>477640</v>
      </c>
      <c r="N733" s="3" t="s">
        <v>683</v>
      </c>
      <c r="O733" s="3">
        <f t="shared" si="486"/>
        <v>0</v>
      </c>
      <c r="P733" s="3">
        <f t="shared" si="506"/>
        <v>100</v>
      </c>
      <c r="Q733" s="3">
        <f t="shared" si="487"/>
        <v>121583.57</v>
      </c>
      <c r="R733" s="3">
        <f t="shared" si="507"/>
        <v>134.14727547540707</v>
      </c>
    </row>
    <row r="734" spans="1:18" s="15" customFormat="1" x14ac:dyDescent="0.2">
      <c r="A734" s="191" t="s">
        <v>480</v>
      </c>
      <c r="B734" s="70" t="s">
        <v>252</v>
      </c>
      <c r="C734" s="70" t="s">
        <v>144</v>
      </c>
      <c r="D734" s="70" t="s">
        <v>21</v>
      </c>
      <c r="E734" s="70" t="s">
        <v>263</v>
      </c>
      <c r="F734" s="70" t="s">
        <v>481</v>
      </c>
      <c r="G734" s="70"/>
      <c r="H734" s="43">
        <v>460696.3</v>
      </c>
      <c r="I734" s="142">
        <v>0</v>
      </c>
      <c r="J734" s="87">
        <v>0</v>
      </c>
      <c r="K734" s="68">
        <v>0</v>
      </c>
      <c r="L734" s="236">
        <v>0</v>
      </c>
      <c r="M734" s="3">
        <f t="shared" si="485"/>
        <v>0</v>
      </c>
      <c r="N734" s="3" t="s">
        <v>683</v>
      </c>
      <c r="O734" s="3">
        <f t="shared" si="486"/>
        <v>0</v>
      </c>
      <c r="P734" s="3" t="s">
        <v>683</v>
      </c>
      <c r="Q734" s="3">
        <f t="shared" si="487"/>
        <v>-460696.3</v>
      </c>
      <c r="R734" s="3">
        <f t="shared" si="507"/>
        <v>0</v>
      </c>
    </row>
    <row r="735" spans="1:18" s="15" customFormat="1" ht="89.25" x14ac:dyDescent="0.25">
      <c r="A735" s="198" t="s">
        <v>785</v>
      </c>
      <c r="B735" s="40">
        <v>902</v>
      </c>
      <c r="C735" s="41" t="s">
        <v>144</v>
      </c>
      <c r="D735" s="41" t="s">
        <v>21</v>
      </c>
      <c r="E735" s="41" t="s">
        <v>789</v>
      </c>
      <c r="F735" s="41" t="s">
        <v>19</v>
      </c>
      <c r="G735" s="75"/>
      <c r="H735" s="42">
        <f t="shared" ref="H735:L736" si="518">H736</f>
        <v>323614.15000000002</v>
      </c>
      <c r="I735" s="42">
        <f t="shared" si="518"/>
        <v>0</v>
      </c>
      <c r="J735" s="42">
        <f t="shared" si="518"/>
        <v>0</v>
      </c>
      <c r="K735" s="42">
        <f t="shared" si="518"/>
        <v>0</v>
      </c>
      <c r="L735" s="239">
        <f t="shared" si="518"/>
        <v>0</v>
      </c>
      <c r="M735" s="3">
        <f t="shared" si="485"/>
        <v>0</v>
      </c>
      <c r="N735" s="3" t="s">
        <v>683</v>
      </c>
      <c r="O735" s="3">
        <f t="shared" si="486"/>
        <v>0</v>
      </c>
      <c r="P735" s="3" t="s">
        <v>683</v>
      </c>
      <c r="Q735" s="3">
        <f t="shared" si="487"/>
        <v>-323614.15000000002</v>
      </c>
      <c r="R735" s="3">
        <f t="shared" si="507"/>
        <v>0</v>
      </c>
    </row>
    <row r="736" spans="1:18" s="15" customFormat="1" ht="25.5" x14ac:dyDescent="0.25">
      <c r="A736" s="199" t="s">
        <v>94</v>
      </c>
      <c r="B736" s="60">
        <v>902</v>
      </c>
      <c r="C736" s="4" t="s">
        <v>144</v>
      </c>
      <c r="D736" s="4" t="s">
        <v>21</v>
      </c>
      <c r="E736" s="4" t="s">
        <v>789</v>
      </c>
      <c r="F736" s="4" t="s">
        <v>696</v>
      </c>
      <c r="G736" s="75"/>
      <c r="H736" s="59">
        <f t="shared" si="518"/>
        <v>323614.15000000002</v>
      </c>
      <c r="I736" s="59">
        <f t="shared" si="518"/>
        <v>0</v>
      </c>
      <c r="J736" s="59">
        <f t="shared" si="518"/>
        <v>0</v>
      </c>
      <c r="K736" s="59">
        <f t="shared" si="518"/>
        <v>0</v>
      </c>
      <c r="L736" s="240">
        <f t="shared" si="518"/>
        <v>0</v>
      </c>
      <c r="M736" s="3">
        <f t="shared" si="485"/>
        <v>0</v>
      </c>
      <c r="N736" s="3" t="s">
        <v>683</v>
      </c>
      <c r="O736" s="3">
        <f t="shared" si="486"/>
        <v>0</v>
      </c>
      <c r="P736" s="3" t="s">
        <v>683</v>
      </c>
      <c r="Q736" s="3">
        <f t="shared" si="487"/>
        <v>-323614.15000000002</v>
      </c>
      <c r="R736" s="3">
        <f t="shared" si="507"/>
        <v>0</v>
      </c>
    </row>
    <row r="737" spans="1:18" s="15" customFormat="1" ht="13.5" x14ac:dyDescent="0.25">
      <c r="A737" s="199" t="s">
        <v>636</v>
      </c>
      <c r="B737" s="60">
        <v>902</v>
      </c>
      <c r="C737" s="8" t="s">
        <v>144</v>
      </c>
      <c r="D737" s="8" t="s">
        <v>21</v>
      </c>
      <c r="E737" s="4" t="s">
        <v>789</v>
      </c>
      <c r="F737" s="4" t="s">
        <v>697</v>
      </c>
      <c r="G737" s="75"/>
      <c r="H737" s="59">
        <f>H738+H739</f>
        <v>323614.15000000002</v>
      </c>
      <c r="I737" s="59">
        <f t="shared" ref="I737:L737" si="519">I738+I739</f>
        <v>0</v>
      </c>
      <c r="J737" s="59">
        <f t="shared" si="519"/>
        <v>0</v>
      </c>
      <c r="K737" s="59">
        <f t="shared" si="519"/>
        <v>0</v>
      </c>
      <c r="L737" s="240">
        <f t="shared" si="519"/>
        <v>0</v>
      </c>
      <c r="M737" s="3">
        <f t="shared" si="485"/>
        <v>0</v>
      </c>
      <c r="N737" s="3" t="s">
        <v>683</v>
      </c>
      <c r="O737" s="3">
        <f t="shared" si="486"/>
        <v>0</v>
      </c>
      <c r="P737" s="3" t="s">
        <v>683</v>
      </c>
      <c r="Q737" s="3">
        <f t="shared" si="487"/>
        <v>-323614.15000000002</v>
      </c>
      <c r="R737" s="3">
        <f t="shared" si="507"/>
        <v>0</v>
      </c>
    </row>
    <row r="738" spans="1:18" s="15" customFormat="1" ht="51" x14ac:dyDescent="0.25">
      <c r="A738" s="202" t="s">
        <v>698</v>
      </c>
      <c r="B738" s="7">
        <v>902</v>
      </c>
      <c r="C738" s="8" t="s">
        <v>144</v>
      </c>
      <c r="D738" s="8" t="s">
        <v>21</v>
      </c>
      <c r="E738" s="4" t="s">
        <v>789</v>
      </c>
      <c r="F738" s="8" t="s">
        <v>479</v>
      </c>
      <c r="G738" s="75"/>
      <c r="H738" s="43">
        <v>225944.77</v>
      </c>
      <c r="I738" s="124"/>
      <c r="J738" s="125"/>
      <c r="K738" s="65"/>
      <c r="L738" s="235"/>
      <c r="M738" s="3">
        <f t="shared" si="485"/>
        <v>0</v>
      </c>
      <c r="N738" s="3" t="s">
        <v>683</v>
      </c>
      <c r="O738" s="3">
        <f t="shared" si="486"/>
        <v>0</v>
      </c>
      <c r="P738" s="3" t="s">
        <v>683</v>
      </c>
      <c r="Q738" s="3">
        <f t="shared" si="487"/>
        <v>-225944.77</v>
      </c>
      <c r="R738" s="3">
        <f t="shared" si="507"/>
        <v>0</v>
      </c>
    </row>
    <row r="739" spans="1:18" s="15" customFormat="1" ht="13.5" x14ac:dyDescent="0.25">
      <c r="A739" s="202" t="s">
        <v>699</v>
      </c>
      <c r="B739" s="7">
        <v>902</v>
      </c>
      <c r="C739" s="8" t="s">
        <v>144</v>
      </c>
      <c r="D739" s="8" t="s">
        <v>21</v>
      </c>
      <c r="E739" s="4" t="s">
        <v>789</v>
      </c>
      <c r="F739" s="8" t="s">
        <v>481</v>
      </c>
      <c r="G739" s="75"/>
      <c r="H739" s="43">
        <v>97669.38</v>
      </c>
      <c r="I739" s="124"/>
      <c r="J739" s="125"/>
      <c r="K739" s="65"/>
      <c r="L739" s="235"/>
      <c r="M739" s="3">
        <f t="shared" si="485"/>
        <v>0</v>
      </c>
      <c r="N739" s="3" t="s">
        <v>683</v>
      </c>
      <c r="O739" s="3">
        <f t="shared" si="486"/>
        <v>0</v>
      </c>
      <c r="P739" s="3" t="s">
        <v>683</v>
      </c>
      <c r="Q739" s="3">
        <f t="shared" si="487"/>
        <v>-97669.38</v>
      </c>
      <c r="R739" s="3">
        <f t="shared" si="507"/>
        <v>0</v>
      </c>
    </row>
    <row r="740" spans="1:18" s="15" customFormat="1" ht="76.5" x14ac:dyDescent="0.25">
      <c r="A740" s="198" t="s">
        <v>781</v>
      </c>
      <c r="B740" s="40">
        <v>902</v>
      </c>
      <c r="C740" s="41" t="s">
        <v>144</v>
      </c>
      <c r="D740" s="41" t="s">
        <v>21</v>
      </c>
      <c r="E740" s="41" t="s">
        <v>790</v>
      </c>
      <c r="F740" s="41" t="s">
        <v>19</v>
      </c>
      <c r="G740" s="75"/>
      <c r="H740" s="42">
        <f t="shared" ref="H740:L741" si="520">H741</f>
        <v>6241253.0499999998</v>
      </c>
      <c r="I740" s="42">
        <f t="shared" si="520"/>
        <v>0</v>
      </c>
      <c r="J740" s="42">
        <f t="shared" si="520"/>
        <v>0</v>
      </c>
      <c r="K740" s="42">
        <f t="shared" si="520"/>
        <v>0</v>
      </c>
      <c r="L740" s="239">
        <f t="shared" si="520"/>
        <v>0</v>
      </c>
      <c r="M740" s="3">
        <f t="shared" si="485"/>
        <v>0</v>
      </c>
      <c r="N740" s="3" t="s">
        <v>683</v>
      </c>
      <c r="O740" s="3">
        <f t="shared" si="486"/>
        <v>0</v>
      </c>
      <c r="P740" s="3" t="s">
        <v>683</v>
      </c>
      <c r="Q740" s="3">
        <f t="shared" si="487"/>
        <v>-6241253.0499999998</v>
      </c>
      <c r="R740" s="3">
        <f t="shared" si="507"/>
        <v>0</v>
      </c>
    </row>
    <row r="741" spans="1:18" s="15" customFormat="1" ht="25.5" x14ac:dyDescent="0.25">
      <c r="A741" s="199" t="s">
        <v>94</v>
      </c>
      <c r="B741" s="60">
        <v>902</v>
      </c>
      <c r="C741" s="4" t="s">
        <v>144</v>
      </c>
      <c r="D741" s="4" t="s">
        <v>21</v>
      </c>
      <c r="E741" s="4" t="s">
        <v>790</v>
      </c>
      <c r="F741" s="4" t="s">
        <v>696</v>
      </c>
      <c r="G741" s="75"/>
      <c r="H741" s="59">
        <f t="shared" si="520"/>
        <v>6241253.0499999998</v>
      </c>
      <c r="I741" s="59">
        <f t="shared" si="520"/>
        <v>0</v>
      </c>
      <c r="J741" s="59">
        <f t="shared" si="520"/>
        <v>0</v>
      </c>
      <c r="K741" s="59">
        <f t="shared" si="520"/>
        <v>0</v>
      </c>
      <c r="L741" s="240">
        <f t="shared" si="520"/>
        <v>0</v>
      </c>
      <c r="M741" s="3">
        <f t="shared" si="485"/>
        <v>0</v>
      </c>
      <c r="N741" s="3" t="s">
        <v>683</v>
      </c>
      <c r="O741" s="3">
        <f t="shared" si="486"/>
        <v>0</v>
      </c>
      <c r="P741" s="3" t="s">
        <v>683</v>
      </c>
      <c r="Q741" s="3">
        <f t="shared" si="487"/>
        <v>-6241253.0499999998</v>
      </c>
      <c r="R741" s="3">
        <f t="shared" si="507"/>
        <v>0</v>
      </c>
    </row>
    <row r="742" spans="1:18" s="15" customFormat="1" ht="13.5" x14ac:dyDescent="0.25">
      <c r="A742" s="199" t="s">
        <v>636</v>
      </c>
      <c r="B742" s="60">
        <v>902</v>
      </c>
      <c r="C742" s="8" t="s">
        <v>144</v>
      </c>
      <c r="D742" s="8" t="s">
        <v>21</v>
      </c>
      <c r="E742" s="4" t="s">
        <v>790</v>
      </c>
      <c r="F742" s="4" t="s">
        <v>697</v>
      </c>
      <c r="G742" s="75"/>
      <c r="H742" s="59">
        <f>H743+H744</f>
        <v>6241253.0499999998</v>
      </c>
      <c r="I742" s="59">
        <f t="shared" ref="I742:L742" si="521">I743+I744</f>
        <v>0</v>
      </c>
      <c r="J742" s="59">
        <f t="shared" si="521"/>
        <v>0</v>
      </c>
      <c r="K742" s="59">
        <f t="shared" si="521"/>
        <v>0</v>
      </c>
      <c r="L742" s="240">
        <f t="shared" si="521"/>
        <v>0</v>
      </c>
      <c r="M742" s="3">
        <f t="shared" si="485"/>
        <v>0</v>
      </c>
      <c r="N742" s="3" t="s">
        <v>683</v>
      </c>
      <c r="O742" s="3">
        <f t="shared" si="486"/>
        <v>0</v>
      </c>
      <c r="P742" s="3" t="s">
        <v>683</v>
      </c>
      <c r="Q742" s="3">
        <f t="shared" si="487"/>
        <v>-6241253.0499999998</v>
      </c>
      <c r="R742" s="3">
        <f t="shared" si="507"/>
        <v>0</v>
      </c>
    </row>
    <row r="743" spans="1:18" s="15" customFormat="1" ht="51" x14ac:dyDescent="0.25">
      <c r="A743" s="202" t="s">
        <v>698</v>
      </c>
      <c r="B743" s="7">
        <v>902</v>
      </c>
      <c r="C743" s="8" t="s">
        <v>144</v>
      </c>
      <c r="D743" s="8" t="s">
        <v>21</v>
      </c>
      <c r="E743" s="4" t="s">
        <v>790</v>
      </c>
      <c r="F743" s="8" t="s">
        <v>479</v>
      </c>
      <c r="G743" s="75"/>
      <c r="H743" s="43">
        <v>6241253.0499999998</v>
      </c>
      <c r="I743" s="124"/>
      <c r="J743" s="125"/>
      <c r="K743" s="65"/>
      <c r="L743" s="235"/>
      <c r="M743" s="3">
        <f t="shared" si="485"/>
        <v>0</v>
      </c>
      <c r="N743" s="3" t="s">
        <v>683</v>
      </c>
      <c r="O743" s="3">
        <f t="shared" si="486"/>
        <v>0</v>
      </c>
      <c r="P743" s="3" t="s">
        <v>683</v>
      </c>
      <c r="Q743" s="3">
        <f t="shared" si="487"/>
        <v>-6241253.0499999998</v>
      </c>
      <c r="R743" s="3">
        <f t="shared" si="507"/>
        <v>0</v>
      </c>
    </row>
    <row r="744" spans="1:18" s="15" customFormat="1" ht="13.9" hidden="1" x14ac:dyDescent="0.3">
      <c r="A744" s="202" t="s">
        <v>699</v>
      </c>
      <c r="B744" s="7">
        <v>902</v>
      </c>
      <c r="C744" s="8" t="s">
        <v>144</v>
      </c>
      <c r="D744" s="8" t="s">
        <v>21</v>
      </c>
      <c r="E744" s="4" t="s">
        <v>790</v>
      </c>
      <c r="F744" s="8" t="s">
        <v>481</v>
      </c>
      <c r="G744" s="75"/>
      <c r="H744" s="43">
        <v>0</v>
      </c>
      <c r="I744" s="124"/>
      <c r="J744" s="125"/>
      <c r="K744" s="65"/>
      <c r="L744" s="235"/>
      <c r="M744" s="3">
        <f t="shared" si="485"/>
        <v>0</v>
      </c>
      <c r="N744" s="3" t="s">
        <v>683</v>
      </c>
      <c r="O744" s="3">
        <f t="shared" si="486"/>
        <v>0</v>
      </c>
      <c r="P744" s="3" t="s">
        <v>683</v>
      </c>
      <c r="Q744" s="3">
        <f t="shared" si="487"/>
        <v>0</v>
      </c>
      <c r="R744" s="3" t="s">
        <v>683</v>
      </c>
    </row>
    <row r="745" spans="1:18" s="15" customFormat="1" ht="63.75" x14ac:dyDescent="0.25">
      <c r="A745" s="198" t="s">
        <v>783</v>
      </c>
      <c r="B745" s="40">
        <v>902</v>
      </c>
      <c r="C745" s="41" t="s">
        <v>144</v>
      </c>
      <c r="D745" s="41" t="s">
        <v>21</v>
      </c>
      <c r="E745" s="41" t="s">
        <v>791</v>
      </c>
      <c r="F745" s="41" t="s">
        <v>19</v>
      </c>
      <c r="G745" s="75"/>
      <c r="H745" s="42">
        <f t="shared" ref="H745:L746" si="522">H746</f>
        <v>312860.42</v>
      </c>
      <c r="I745" s="42">
        <f t="shared" si="522"/>
        <v>0</v>
      </c>
      <c r="J745" s="42">
        <f t="shared" si="522"/>
        <v>0</v>
      </c>
      <c r="K745" s="42">
        <f t="shared" si="522"/>
        <v>0</v>
      </c>
      <c r="L745" s="239">
        <f t="shared" si="522"/>
        <v>0</v>
      </c>
      <c r="M745" s="3">
        <f t="shared" si="485"/>
        <v>0</v>
      </c>
      <c r="N745" s="3" t="s">
        <v>683</v>
      </c>
      <c r="O745" s="3">
        <f t="shared" si="486"/>
        <v>0</v>
      </c>
      <c r="P745" s="3" t="s">
        <v>683</v>
      </c>
      <c r="Q745" s="3">
        <f t="shared" si="487"/>
        <v>-312860.42</v>
      </c>
      <c r="R745" s="3">
        <f t="shared" si="507"/>
        <v>0</v>
      </c>
    </row>
    <row r="746" spans="1:18" s="15" customFormat="1" ht="25.5" x14ac:dyDescent="0.25">
      <c r="A746" s="199" t="s">
        <v>94</v>
      </c>
      <c r="B746" s="60">
        <v>902</v>
      </c>
      <c r="C746" s="4" t="s">
        <v>144</v>
      </c>
      <c r="D746" s="4" t="s">
        <v>21</v>
      </c>
      <c r="E746" s="4" t="s">
        <v>791</v>
      </c>
      <c r="F746" s="4" t="s">
        <v>696</v>
      </c>
      <c r="G746" s="75"/>
      <c r="H746" s="59">
        <f t="shared" si="522"/>
        <v>312860.42</v>
      </c>
      <c r="I746" s="59">
        <f t="shared" si="522"/>
        <v>0</v>
      </c>
      <c r="J746" s="59">
        <f t="shared" si="522"/>
        <v>0</v>
      </c>
      <c r="K746" s="59">
        <f t="shared" si="522"/>
        <v>0</v>
      </c>
      <c r="L746" s="240">
        <f t="shared" si="522"/>
        <v>0</v>
      </c>
      <c r="M746" s="3">
        <f t="shared" si="485"/>
        <v>0</v>
      </c>
      <c r="N746" s="3" t="s">
        <v>683</v>
      </c>
      <c r="O746" s="3">
        <f t="shared" si="486"/>
        <v>0</v>
      </c>
      <c r="P746" s="3" t="s">
        <v>683</v>
      </c>
      <c r="Q746" s="3">
        <f t="shared" si="487"/>
        <v>-312860.42</v>
      </c>
      <c r="R746" s="3">
        <f t="shared" si="507"/>
        <v>0</v>
      </c>
    </row>
    <row r="747" spans="1:18" s="15" customFormat="1" ht="13.5" x14ac:dyDescent="0.25">
      <c r="A747" s="199" t="s">
        <v>636</v>
      </c>
      <c r="B747" s="60">
        <v>902</v>
      </c>
      <c r="C747" s="8" t="s">
        <v>144</v>
      </c>
      <c r="D747" s="8" t="s">
        <v>21</v>
      </c>
      <c r="E747" s="4" t="s">
        <v>791</v>
      </c>
      <c r="F747" s="4" t="s">
        <v>697</v>
      </c>
      <c r="G747" s="75"/>
      <c r="H747" s="59">
        <f>H748+H749</f>
        <v>312860.42</v>
      </c>
      <c r="I747" s="59">
        <f t="shared" ref="I747:L747" si="523">I748+I749</f>
        <v>0</v>
      </c>
      <c r="J747" s="59">
        <f t="shared" si="523"/>
        <v>0</v>
      </c>
      <c r="K747" s="59">
        <f t="shared" si="523"/>
        <v>0</v>
      </c>
      <c r="L747" s="240">
        <f t="shared" si="523"/>
        <v>0</v>
      </c>
      <c r="M747" s="3">
        <f t="shared" si="485"/>
        <v>0</v>
      </c>
      <c r="N747" s="3" t="s">
        <v>683</v>
      </c>
      <c r="O747" s="3">
        <f t="shared" si="486"/>
        <v>0</v>
      </c>
      <c r="P747" s="3" t="s">
        <v>683</v>
      </c>
      <c r="Q747" s="3">
        <f t="shared" si="487"/>
        <v>-312860.42</v>
      </c>
      <c r="R747" s="3">
        <f t="shared" si="507"/>
        <v>0</v>
      </c>
    </row>
    <row r="748" spans="1:18" s="15" customFormat="1" ht="51" x14ac:dyDescent="0.25">
      <c r="A748" s="202" t="s">
        <v>698</v>
      </c>
      <c r="B748" s="7">
        <v>902</v>
      </c>
      <c r="C748" s="8" t="s">
        <v>144</v>
      </c>
      <c r="D748" s="8" t="s">
        <v>21</v>
      </c>
      <c r="E748" s="4" t="s">
        <v>791</v>
      </c>
      <c r="F748" s="8" t="s">
        <v>479</v>
      </c>
      <c r="G748" s="75"/>
      <c r="H748" s="43">
        <v>312860.42</v>
      </c>
      <c r="I748" s="124"/>
      <c r="J748" s="125"/>
      <c r="K748" s="65"/>
      <c r="L748" s="235"/>
      <c r="M748" s="3">
        <f t="shared" si="485"/>
        <v>0</v>
      </c>
      <c r="N748" s="3" t="s">
        <v>683</v>
      </c>
      <c r="O748" s="3">
        <f t="shared" si="486"/>
        <v>0</v>
      </c>
      <c r="P748" s="3" t="s">
        <v>683</v>
      </c>
      <c r="Q748" s="3">
        <f t="shared" si="487"/>
        <v>-312860.42</v>
      </c>
      <c r="R748" s="3">
        <f t="shared" si="507"/>
        <v>0</v>
      </c>
    </row>
    <row r="749" spans="1:18" s="15" customFormat="1" ht="13.9" hidden="1" x14ac:dyDescent="0.3">
      <c r="A749" s="202" t="s">
        <v>699</v>
      </c>
      <c r="B749" s="7">
        <v>902</v>
      </c>
      <c r="C749" s="8" t="s">
        <v>144</v>
      </c>
      <c r="D749" s="8" t="s">
        <v>21</v>
      </c>
      <c r="E749" s="4" t="s">
        <v>791</v>
      </c>
      <c r="F749" s="8" t="s">
        <v>481</v>
      </c>
      <c r="G749" s="75"/>
      <c r="H749" s="132"/>
      <c r="I749" s="158"/>
      <c r="J749" s="86"/>
      <c r="K749" s="65"/>
      <c r="L749" s="235"/>
      <c r="M749" s="3">
        <f t="shared" si="485"/>
        <v>0</v>
      </c>
      <c r="N749" s="3" t="s">
        <v>683</v>
      </c>
      <c r="O749" s="3">
        <f t="shared" si="486"/>
        <v>0</v>
      </c>
      <c r="P749" s="3" t="s">
        <v>683</v>
      </c>
      <c r="Q749" s="3">
        <f t="shared" si="487"/>
        <v>0</v>
      </c>
      <c r="R749" s="3" t="s">
        <v>683</v>
      </c>
    </row>
    <row r="750" spans="1:18" s="16" customFormat="1" ht="76.5" x14ac:dyDescent="0.2">
      <c r="A750" s="177" t="s">
        <v>522</v>
      </c>
      <c r="B750" s="61" t="s">
        <v>252</v>
      </c>
      <c r="C750" s="61" t="s">
        <v>144</v>
      </c>
      <c r="D750" s="61" t="s">
        <v>21</v>
      </c>
      <c r="E750" s="61" t="s">
        <v>264</v>
      </c>
      <c r="F750" s="61" t="s">
        <v>19</v>
      </c>
      <c r="G750" s="61"/>
      <c r="H750" s="62">
        <f t="shared" ref="H750:I752" si="524">H751</f>
        <v>0</v>
      </c>
      <c r="I750" s="62">
        <f t="shared" si="524"/>
        <v>7616507</v>
      </c>
      <c r="J750" s="88">
        <f t="shared" ref="J750:J752" si="525">J751</f>
        <v>7616507</v>
      </c>
      <c r="K750" s="62">
        <f t="shared" ref="K750:L752" si="526">K751</f>
        <v>7616507</v>
      </c>
      <c r="L750" s="234">
        <f t="shared" si="526"/>
        <v>7039229.4699999997</v>
      </c>
      <c r="M750" s="3">
        <f t="shared" si="485"/>
        <v>0</v>
      </c>
      <c r="N750" s="3">
        <f t="shared" si="505"/>
        <v>100</v>
      </c>
      <c r="O750" s="3">
        <f t="shared" si="486"/>
        <v>-577277.53000000026</v>
      </c>
      <c r="P750" s="3">
        <f t="shared" si="506"/>
        <v>92.420705055480155</v>
      </c>
      <c r="Q750" s="3">
        <f t="shared" si="487"/>
        <v>7039229.4699999997</v>
      </c>
      <c r="R750" s="3" t="s">
        <v>683</v>
      </c>
    </row>
    <row r="751" spans="1:18" ht="25.5" x14ac:dyDescent="0.2">
      <c r="A751" s="185" t="s">
        <v>94</v>
      </c>
      <c r="B751" s="64" t="s">
        <v>252</v>
      </c>
      <c r="C751" s="64" t="s">
        <v>144</v>
      </c>
      <c r="D751" s="64" t="s">
        <v>21</v>
      </c>
      <c r="E751" s="64" t="s">
        <v>264</v>
      </c>
      <c r="F751" s="64">
        <v>600</v>
      </c>
      <c r="G751" s="64"/>
      <c r="H751" s="65">
        <f t="shared" si="524"/>
        <v>0</v>
      </c>
      <c r="I751" s="65">
        <f t="shared" si="524"/>
        <v>7616507</v>
      </c>
      <c r="J751" s="86">
        <f t="shared" si="525"/>
        <v>7616507</v>
      </c>
      <c r="K751" s="65">
        <f t="shared" si="526"/>
        <v>7616507</v>
      </c>
      <c r="L751" s="235">
        <f t="shared" si="526"/>
        <v>7039229.4699999997</v>
      </c>
      <c r="M751" s="3">
        <f t="shared" si="485"/>
        <v>0</v>
      </c>
      <c r="N751" s="3">
        <f t="shared" si="505"/>
        <v>100</v>
      </c>
      <c r="O751" s="3">
        <f t="shared" si="486"/>
        <v>-577277.53000000026</v>
      </c>
      <c r="P751" s="3">
        <f t="shared" si="506"/>
        <v>92.420705055480155</v>
      </c>
      <c r="Q751" s="3">
        <f t="shared" si="487"/>
        <v>7039229.4699999997</v>
      </c>
      <c r="R751" s="3" t="s">
        <v>683</v>
      </c>
    </row>
    <row r="752" spans="1:18" x14ac:dyDescent="0.2">
      <c r="A752" s="185" t="s">
        <v>636</v>
      </c>
      <c r="B752" s="64" t="s">
        <v>252</v>
      </c>
      <c r="C752" s="64" t="s">
        <v>144</v>
      </c>
      <c r="D752" s="64" t="s">
        <v>21</v>
      </c>
      <c r="E752" s="64" t="s">
        <v>264</v>
      </c>
      <c r="F752" s="64">
        <v>610</v>
      </c>
      <c r="G752" s="64"/>
      <c r="H752" s="65">
        <f t="shared" si="524"/>
        <v>0</v>
      </c>
      <c r="I752" s="65">
        <v>7616507</v>
      </c>
      <c r="J752" s="86">
        <f t="shared" si="525"/>
        <v>7616507</v>
      </c>
      <c r="K752" s="65">
        <f t="shared" si="526"/>
        <v>7616507</v>
      </c>
      <c r="L752" s="235">
        <f t="shared" si="526"/>
        <v>7039229.4699999997</v>
      </c>
      <c r="M752" s="3">
        <f t="shared" si="485"/>
        <v>0</v>
      </c>
      <c r="N752" s="3">
        <f t="shared" si="505"/>
        <v>100</v>
      </c>
      <c r="O752" s="3">
        <f t="shared" si="486"/>
        <v>-577277.53000000026</v>
      </c>
      <c r="P752" s="3">
        <f t="shared" si="506"/>
        <v>92.420705055480155</v>
      </c>
      <c r="Q752" s="3">
        <f t="shared" si="487"/>
        <v>7039229.4699999997</v>
      </c>
      <c r="R752" s="3" t="s">
        <v>683</v>
      </c>
    </row>
    <row r="753" spans="1:18" s="15" customFormat="1" ht="51" x14ac:dyDescent="0.2">
      <c r="A753" s="180" t="s">
        <v>651</v>
      </c>
      <c r="B753" s="66" t="s">
        <v>252</v>
      </c>
      <c r="C753" s="66" t="s">
        <v>144</v>
      </c>
      <c r="D753" s="66" t="s">
        <v>21</v>
      </c>
      <c r="E753" s="66" t="s">
        <v>264</v>
      </c>
      <c r="F753" s="66" t="s">
        <v>479</v>
      </c>
      <c r="G753" s="66"/>
      <c r="H753" s="85"/>
      <c r="I753" s="68"/>
      <c r="J753" s="87">
        <v>7616507</v>
      </c>
      <c r="K753" s="68">
        <v>7616507</v>
      </c>
      <c r="L753" s="236">
        <v>7039229.4699999997</v>
      </c>
      <c r="M753" s="3">
        <f t="shared" si="485"/>
        <v>7616507</v>
      </c>
      <c r="N753" s="3" t="s">
        <v>683</v>
      </c>
      <c r="O753" s="3">
        <f t="shared" si="486"/>
        <v>-577277.53000000026</v>
      </c>
      <c r="P753" s="3">
        <f t="shared" si="506"/>
        <v>92.420705055480155</v>
      </c>
      <c r="Q753" s="3">
        <f t="shared" si="487"/>
        <v>7039229.4699999997</v>
      </c>
      <c r="R753" s="3" t="s">
        <v>683</v>
      </c>
    </row>
    <row r="754" spans="1:18" s="16" customFormat="1" ht="63.75" x14ac:dyDescent="0.2">
      <c r="A754" s="177" t="s">
        <v>523</v>
      </c>
      <c r="B754" s="61" t="s">
        <v>252</v>
      </c>
      <c r="C754" s="61" t="s">
        <v>144</v>
      </c>
      <c r="D754" s="61" t="s">
        <v>21</v>
      </c>
      <c r="E754" s="61" t="s">
        <v>265</v>
      </c>
      <c r="F754" s="61" t="s">
        <v>19</v>
      </c>
      <c r="G754" s="61"/>
      <c r="H754" s="62">
        <f>H755</f>
        <v>0</v>
      </c>
      <c r="I754" s="62">
        <f>I755</f>
        <v>441143</v>
      </c>
      <c r="J754" s="88">
        <f t="shared" ref="J754:L754" si="527">J755</f>
        <v>441143</v>
      </c>
      <c r="K754" s="62">
        <f t="shared" si="527"/>
        <v>441143</v>
      </c>
      <c r="L754" s="234">
        <f t="shared" si="527"/>
        <v>441142.14</v>
      </c>
      <c r="M754" s="3">
        <f t="shared" si="485"/>
        <v>0</v>
      </c>
      <c r="N754" s="3">
        <f t="shared" si="505"/>
        <v>100</v>
      </c>
      <c r="O754" s="3">
        <f t="shared" si="486"/>
        <v>-0.85999999998603016</v>
      </c>
      <c r="P754" s="3">
        <f t="shared" si="506"/>
        <v>99.999805051876606</v>
      </c>
      <c r="Q754" s="3">
        <f t="shared" si="487"/>
        <v>441142.14</v>
      </c>
      <c r="R754" s="3" t="s">
        <v>683</v>
      </c>
    </row>
    <row r="755" spans="1:18" x14ac:dyDescent="0.2">
      <c r="A755" s="185" t="s">
        <v>636</v>
      </c>
      <c r="B755" s="64" t="s">
        <v>252</v>
      </c>
      <c r="C755" s="64" t="s">
        <v>144</v>
      </c>
      <c r="D755" s="64" t="s">
        <v>21</v>
      </c>
      <c r="E755" s="64" t="s">
        <v>265</v>
      </c>
      <c r="F755" s="64">
        <v>610</v>
      </c>
      <c r="G755" s="64"/>
      <c r="H755" s="65">
        <f>H756+H757</f>
        <v>0</v>
      </c>
      <c r="I755" s="65">
        <v>441143</v>
      </c>
      <c r="J755" s="86">
        <f t="shared" ref="J755:L755" si="528">J756+J757</f>
        <v>441143</v>
      </c>
      <c r="K755" s="65">
        <f t="shared" si="528"/>
        <v>441143</v>
      </c>
      <c r="L755" s="235">
        <f t="shared" si="528"/>
        <v>441142.14</v>
      </c>
      <c r="M755" s="3">
        <f t="shared" si="485"/>
        <v>0</v>
      </c>
      <c r="N755" s="3">
        <f t="shared" si="505"/>
        <v>100</v>
      </c>
      <c r="O755" s="3">
        <f t="shared" si="486"/>
        <v>-0.85999999998603016</v>
      </c>
      <c r="P755" s="3">
        <f t="shared" si="506"/>
        <v>99.999805051876606</v>
      </c>
      <c r="Q755" s="3">
        <f t="shared" si="487"/>
        <v>441142.14</v>
      </c>
      <c r="R755" s="3" t="s">
        <v>683</v>
      </c>
    </row>
    <row r="756" spans="1:18" s="15" customFormat="1" ht="51" x14ac:dyDescent="0.2">
      <c r="A756" s="180" t="s">
        <v>651</v>
      </c>
      <c r="B756" s="66" t="s">
        <v>252</v>
      </c>
      <c r="C756" s="66" t="s">
        <v>144</v>
      </c>
      <c r="D756" s="66" t="s">
        <v>21</v>
      </c>
      <c r="E756" s="66" t="s">
        <v>265</v>
      </c>
      <c r="F756" s="66" t="s">
        <v>479</v>
      </c>
      <c r="G756" s="66"/>
      <c r="H756" s="85"/>
      <c r="I756" s="68"/>
      <c r="J756" s="87">
        <v>382000</v>
      </c>
      <c r="K756" s="68">
        <v>382000</v>
      </c>
      <c r="L756" s="236">
        <v>382000</v>
      </c>
      <c r="M756" s="3">
        <f t="shared" si="485"/>
        <v>382000</v>
      </c>
      <c r="N756" s="3" t="s">
        <v>683</v>
      </c>
      <c r="O756" s="3">
        <f t="shared" si="486"/>
        <v>0</v>
      </c>
      <c r="P756" s="3">
        <f t="shared" si="506"/>
        <v>100</v>
      </c>
      <c r="Q756" s="3">
        <f t="shared" si="487"/>
        <v>382000</v>
      </c>
      <c r="R756" s="3" t="s">
        <v>683</v>
      </c>
    </row>
    <row r="757" spans="1:18" s="15" customFormat="1" x14ac:dyDescent="0.2">
      <c r="A757" s="180" t="s">
        <v>480</v>
      </c>
      <c r="B757" s="66" t="s">
        <v>252</v>
      </c>
      <c r="C757" s="66" t="s">
        <v>144</v>
      </c>
      <c r="D757" s="66" t="s">
        <v>21</v>
      </c>
      <c r="E757" s="66" t="s">
        <v>265</v>
      </c>
      <c r="F757" s="66" t="s">
        <v>481</v>
      </c>
      <c r="G757" s="66"/>
      <c r="H757" s="85"/>
      <c r="I757" s="68"/>
      <c r="J757" s="87">
        <v>59143</v>
      </c>
      <c r="K757" s="68">
        <v>59143</v>
      </c>
      <c r="L757" s="236">
        <v>59142.14</v>
      </c>
      <c r="M757" s="3">
        <f t="shared" si="485"/>
        <v>59143</v>
      </c>
      <c r="N757" s="3" t="s">
        <v>683</v>
      </c>
      <c r="O757" s="3">
        <f t="shared" si="486"/>
        <v>-0.86000000000058208</v>
      </c>
      <c r="P757" s="3">
        <f t="shared" si="506"/>
        <v>99.998545897232134</v>
      </c>
      <c r="Q757" s="3">
        <f t="shared" si="487"/>
        <v>59142.14</v>
      </c>
      <c r="R757" s="3" t="s">
        <v>683</v>
      </c>
    </row>
    <row r="758" spans="1:18" s="16" customFormat="1" ht="63.75" x14ac:dyDescent="0.2">
      <c r="A758" s="177" t="s">
        <v>524</v>
      </c>
      <c r="B758" s="61" t="s">
        <v>252</v>
      </c>
      <c r="C758" s="61" t="s">
        <v>144</v>
      </c>
      <c r="D758" s="61" t="s">
        <v>21</v>
      </c>
      <c r="E758" s="61" t="s">
        <v>266</v>
      </c>
      <c r="F758" s="61" t="s">
        <v>19</v>
      </c>
      <c r="G758" s="61"/>
      <c r="H758" s="62">
        <f t="shared" ref="H758:I760" si="529">H759</f>
        <v>3391100</v>
      </c>
      <c r="I758" s="62">
        <f t="shared" si="529"/>
        <v>8808660</v>
      </c>
      <c r="J758" s="88">
        <f t="shared" ref="J758:J760" si="530">J759</f>
        <v>8808660</v>
      </c>
      <c r="K758" s="62">
        <f t="shared" ref="K758:L760" si="531">K759</f>
        <v>8808660</v>
      </c>
      <c r="L758" s="234">
        <f t="shared" si="531"/>
        <v>8808660</v>
      </c>
      <c r="M758" s="3">
        <f t="shared" si="485"/>
        <v>0</v>
      </c>
      <c r="N758" s="3">
        <f t="shared" si="505"/>
        <v>100</v>
      </c>
      <c r="O758" s="3">
        <f t="shared" si="486"/>
        <v>0</v>
      </c>
      <c r="P758" s="3">
        <f t="shared" si="506"/>
        <v>100</v>
      </c>
      <c r="Q758" s="3">
        <f t="shared" si="487"/>
        <v>5417560</v>
      </c>
      <c r="R758" s="3">
        <f t="shared" si="507"/>
        <v>259.75819055763617</v>
      </c>
    </row>
    <row r="759" spans="1:18" ht="25.5" x14ac:dyDescent="0.2">
      <c r="A759" s="185" t="s">
        <v>94</v>
      </c>
      <c r="B759" s="64" t="s">
        <v>252</v>
      </c>
      <c r="C759" s="64" t="s">
        <v>144</v>
      </c>
      <c r="D759" s="64" t="s">
        <v>21</v>
      </c>
      <c r="E759" s="64" t="s">
        <v>266</v>
      </c>
      <c r="F759" s="64">
        <v>600</v>
      </c>
      <c r="G759" s="64"/>
      <c r="H759" s="65">
        <f t="shared" si="529"/>
        <v>3391100</v>
      </c>
      <c r="I759" s="65">
        <f t="shared" si="529"/>
        <v>8808660</v>
      </c>
      <c r="J759" s="86">
        <f t="shared" si="530"/>
        <v>8808660</v>
      </c>
      <c r="K759" s="65">
        <f t="shared" si="531"/>
        <v>8808660</v>
      </c>
      <c r="L759" s="235">
        <f t="shared" si="531"/>
        <v>8808660</v>
      </c>
      <c r="M759" s="3">
        <f t="shared" ref="M759:M813" si="532">J759-I759</f>
        <v>0</v>
      </c>
      <c r="N759" s="3">
        <f t="shared" ref="N759:N807" si="533">J759/I759*100</f>
        <v>100</v>
      </c>
      <c r="O759" s="3">
        <f t="shared" ref="O759:O813" si="534">L759-K759</f>
        <v>0</v>
      </c>
      <c r="P759" s="3">
        <f t="shared" ref="P759:P810" si="535">L759/K759*100</f>
        <v>100</v>
      </c>
      <c r="Q759" s="3">
        <f t="shared" ref="Q759:Q813" si="536">L759-H759</f>
        <v>5417560</v>
      </c>
      <c r="R759" s="3">
        <f t="shared" ref="R759:R813" si="537">L759/H759*100</f>
        <v>259.75819055763617</v>
      </c>
    </row>
    <row r="760" spans="1:18" x14ac:dyDescent="0.2">
      <c r="A760" s="185" t="s">
        <v>636</v>
      </c>
      <c r="B760" s="64" t="s">
        <v>252</v>
      </c>
      <c r="C760" s="64" t="s">
        <v>144</v>
      </c>
      <c r="D760" s="64" t="s">
        <v>21</v>
      </c>
      <c r="E760" s="64" t="s">
        <v>266</v>
      </c>
      <c r="F760" s="64">
        <v>610</v>
      </c>
      <c r="G760" s="64"/>
      <c r="H760" s="65">
        <f t="shared" si="529"/>
        <v>3391100</v>
      </c>
      <c r="I760" s="65">
        <v>8808660</v>
      </c>
      <c r="J760" s="86">
        <f t="shared" si="530"/>
        <v>8808660</v>
      </c>
      <c r="K760" s="65">
        <f t="shared" si="531"/>
        <v>8808660</v>
      </c>
      <c r="L760" s="235">
        <f t="shared" si="531"/>
        <v>8808660</v>
      </c>
      <c r="M760" s="3">
        <f t="shared" si="532"/>
        <v>0</v>
      </c>
      <c r="N760" s="3">
        <f t="shared" si="533"/>
        <v>100</v>
      </c>
      <c r="O760" s="3">
        <f t="shared" si="534"/>
        <v>0</v>
      </c>
      <c r="P760" s="3">
        <f t="shared" si="535"/>
        <v>100</v>
      </c>
      <c r="Q760" s="3">
        <f t="shared" si="536"/>
        <v>5417560</v>
      </c>
      <c r="R760" s="3">
        <f t="shared" si="537"/>
        <v>259.75819055763617</v>
      </c>
    </row>
    <row r="761" spans="1:18" s="15" customFormat="1" ht="51" x14ac:dyDescent="0.2">
      <c r="A761" s="191" t="s">
        <v>651</v>
      </c>
      <c r="B761" s="70" t="s">
        <v>252</v>
      </c>
      <c r="C761" s="70" t="s">
        <v>144</v>
      </c>
      <c r="D761" s="70" t="s">
        <v>21</v>
      </c>
      <c r="E761" s="70" t="s">
        <v>266</v>
      </c>
      <c r="F761" s="70" t="s">
        <v>479</v>
      </c>
      <c r="G761" s="70" t="s">
        <v>525</v>
      </c>
      <c r="H761" s="85">
        <v>3391100</v>
      </c>
      <c r="I761" s="68"/>
      <c r="J761" s="87">
        <v>8808660</v>
      </c>
      <c r="K761" s="68">
        <v>8808660</v>
      </c>
      <c r="L761" s="236">
        <v>8808660</v>
      </c>
      <c r="M761" s="3">
        <f t="shared" si="532"/>
        <v>8808660</v>
      </c>
      <c r="N761" s="3" t="s">
        <v>683</v>
      </c>
      <c r="O761" s="3">
        <f t="shared" si="534"/>
        <v>0</v>
      </c>
      <c r="P761" s="3">
        <f t="shared" si="535"/>
        <v>100</v>
      </c>
      <c r="Q761" s="3">
        <f t="shared" si="536"/>
        <v>5417560</v>
      </c>
      <c r="R761" s="3">
        <f t="shared" si="537"/>
        <v>259.75819055763617</v>
      </c>
    </row>
    <row r="762" spans="1:18" s="16" customFormat="1" ht="51" x14ac:dyDescent="0.25">
      <c r="A762" s="198" t="s">
        <v>792</v>
      </c>
      <c r="B762" s="40">
        <v>902</v>
      </c>
      <c r="C762" s="41" t="s">
        <v>144</v>
      </c>
      <c r="D762" s="41" t="s">
        <v>21</v>
      </c>
      <c r="E762" s="41" t="s">
        <v>793</v>
      </c>
      <c r="F762" s="41" t="s">
        <v>19</v>
      </c>
      <c r="G762" s="81"/>
      <c r="H762" s="160">
        <f t="shared" ref="H762:I764" si="538">H763</f>
        <v>3391100</v>
      </c>
      <c r="I762" s="62">
        <f t="shared" si="538"/>
        <v>0</v>
      </c>
      <c r="J762" s="88">
        <f t="shared" ref="J762:J764" si="539">J763</f>
        <v>0</v>
      </c>
      <c r="K762" s="62">
        <f t="shared" ref="K762:L764" si="540">K763</f>
        <v>0</v>
      </c>
      <c r="L762" s="234">
        <f t="shared" si="540"/>
        <v>0</v>
      </c>
      <c r="M762" s="3">
        <f t="shared" si="532"/>
        <v>0</v>
      </c>
      <c r="N762" s="3" t="s">
        <v>683</v>
      </c>
      <c r="O762" s="3">
        <f t="shared" si="534"/>
        <v>0</v>
      </c>
      <c r="P762" s="3" t="s">
        <v>683</v>
      </c>
      <c r="Q762" s="3">
        <f t="shared" si="536"/>
        <v>-3391100</v>
      </c>
      <c r="R762" s="3">
        <f t="shared" si="537"/>
        <v>0</v>
      </c>
    </row>
    <row r="763" spans="1:18" ht="26.25" x14ac:dyDescent="0.25">
      <c r="A763" s="199" t="s">
        <v>94</v>
      </c>
      <c r="B763" s="60">
        <v>902</v>
      </c>
      <c r="C763" s="4" t="s">
        <v>144</v>
      </c>
      <c r="D763" s="4" t="s">
        <v>21</v>
      </c>
      <c r="E763" s="4" t="s">
        <v>793</v>
      </c>
      <c r="F763" s="4" t="s">
        <v>696</v>
      </c>
      <c r="G763" s="75"/>
      <c r="H763" s="79">
        <f t="shared" si="538"/>
        <v>3391100</v>
      </c>
      <c r="I763" s="65">
        <f t="shared" si="538"/>
        <v>0</v>
      </c>
      <c r="J763" s="86">
        <f t="shared" si="539"/>
        <v>0</v>
      </c>
      <c r="K763" s="65">
        <f t="shared" si="540"/>
        <v>0</v>
      </c>
      <c r="L763" s="235">
        <f t="shared" si="540"/>
        <v>0</v>
      </c>
      <c r="M763" s="3">
        <f t="shared" si="532"/>
        <v>0</v>
      </c>
      <c r="N763" s="3" t="s">
        <v>683</v>
      </c>
      <c r="O763" s="3">
        <f t="shared" si="534"/>
        <v>0</v>
      </c>
      <c r="P763" s="3" t="s">
        <v>683</v>
      </c>
      <c r="Q763" s="3">
        <f t="shared" si="536"/>
        <v>-3391100</v>
      </c>
      <c r="R763" s="3">
        <f t="shared" si="537"/>
        <v>0</v>
      </c>
    </row>
    <row r="764" spans="1:18" s="15" customFormat="1" ht="26.25" x14ac:dyDescent="0.25">
      <c r="A764" s="199" t="s">
        <v>636</v>
      </c>
      <c r="B764" s="60">
        <v>902</v>
      </c>
      <c r="C764" s="4" t="s">
        <v>144</v>
      </c>
      <c r="D764" s="4" t="s">
        <v>21</v>
      </c>
      <c r="E764" s="4" t="s">
        <v>793</v>
      </c>
      <c r="F764" s="4" t="s">
        <v>697</v>
      </c>
      <c r="G764" s="75"/>
      <c r="H764" s="79">
        <f t="shared" si="538"/>
        <v>3391100</v>
      </c>
      <c r="I764" s="65">
        <f t="shared" si="538"/>
        <v>0</v>
      </c>
      <c r="J764" s="86">
        <f t="shared" si="539"/>
        <v>0</v>
      </c>
      <c r="K764" s="65">
        <f t="shared" si="540"/>
        <v>0</v>
      </c>
      <c r="L764" s="235">
        <f t="shared" si="540"/>
        <v>0</v>
      </c>
      <c r="M764" s="3">
        <f t="shared" si="532"/>
        <v>0</v>
      </c>
      <c r="N764" s="3" t="s">
        <v>683</v>
      </c>
      <c r="O764" s="3">
        <f t="shared" si="534"/>
        <v>0</v>
      </c>
      <c r="P764" s="3" t="s">
        <v>683</v>
      </c>
      <c r="Q764" s="3">
        <f t="shared" si="536"/>
        <v>-3391100</v>
      </c>
      <c r="R764" s="3">
        <f t="shared" si="537"/>
        <v>0</v>
      </c>
    </row>
    <row r="765" spans="1:18" s="15" customFormat="1" ht="51" x14ac:dyDescent="0.25">
      <c r="A765" s="202" t="s">
        <v>698</v>
      </c>
      <c r="B765" s="7">
        <v>902</v>
      </c>
      <c r="C765" s="8" t="s">
        <v>144</v>
      </c>
      <c r="D765" s="8" t="s">
        <v>21</v>
      </c>
      <c r="E765" s="8" t="s">
        <v>793</v>
      </c>
      <c r="F765" s="8" t="s">
        <v>479</v>
      </c>
      <c r="G765" s="96"/>
      <c r="H765" s="159">
        <v>3391100</v>
      </c>
      <c r="I765" s="68">
        <v>0</v>
      </c>
      <c r="J765" s="87">
        <v>0</v>
      </c>
      <c r="K765" s="68">
        <v>0</v>
      </c>
      <c r="L765" s="236">
        <v>0</v>
      </c>
      <c r="M765" s="3">
        <f t="shared" si="532"/>
        <v>0</v>
      </c>
      <c r="N765" s="3" t="s">
        <v>683</v>
      </c>
      <c r="O765" s="3">
        <f t="shared" si="534"/>
        <v>0</v>
      </c>
      <c r="P765" s="3" t="s">
        <v>683</v>
      </c>
      <c r="Q765" s="3">
        <f t="shared" si="536"/>
        <v>-3391100</v>
      </c>
      <c r="R765" s="3">
        <f t="shared" si="537"/>
        <v>0</v>
      </c>
    </row>
    <row r="766" spans="1:18" s="16" customFormat="1" ht="71.45" hidden="1" x14ac:dyDescent="0.3">
      <c r="A766" s="190" t="s">
        <v>526</v>
      </c>
      <c r="B766" s="84" t="s">
        <v>252</v>
      </c>
      <c r="C766" s="84" t="s">
        <v>144</v>
      </c>
      <c r="D766" s="84" t="s">
        <v>21</v>
      </c>
      <c r="E766" s="84" t="s">
        <v>267</v>
      </c>
      <c r="F766" s="84" t="s">
        <v>19</v>
      </c>
      <c r="G766" s="84"/>
      <c r="H766" s="62">
        <f t="shared" ref="H766:I768" si="541">H767</f>
        <v>0</v>
      </c>
      <c r="I766" s="62">
        <f t="shared" si="541"/>
        <v>0</v>
      </c>
      <c r="J766" s="88">
        <f t="shared" ref="J766:J768" si="542">J767</f>
        <v>0</v>
      </c>
      <c r="K766" s="62">
        <f t="shared" ref="K766:L768" si="543">K767</f>
        <v>0</v>
      </c>
      <c r="L766" s="234">
        <f t="shared" si="543"/>
        <v>0</v>
      </c>
      <c r="M766" s="3">
        <f t="shared" si="532"/>
        <v>0</v>
      </c>
      <c r="N766" s="3" t="s">
        <v>683</v>
      </c>
      <c r="O766" s="3">
        <f t="shared" si="534"/>
        <v>0</v>
      </c>
      <c r="P766" s="3" t="s">
        <v>683</v>
      </c>
      <c r="Q766" s="3">
        <f t="shared" si="536"/>
        <v>0</v>
      </c>
      <c r="R766" s="3" t="s">
        <v>683</v>
      </c>
    </row>
    <row r="767" spans="1:18" ht="20.45" hidden="1" x14ac:dyDescent="0.3">
      <c r="A767" s="185" t="s">
        <v>94</v>
      </c>
      <c r="B767" s="64" t="s">
        <v>252</v>
      </c>
      <c r="C767" s="64" t="s">
        <v>144</v>
      </c>
      <c r="D767" s="64" t="s">
        <v>21</v>
      </c>
      <c r="E767" s="64" t="s">
        <v>267</v>
      </c>
      <c r="F767" s="64">
        <v>600</v>
      </c>
      <c r="G767" s="64"/>
      <c r="H767" s="65">
        <f t="shared" si="541"/>
        <v>0</v>
      </c>
      <c r="I767" s="65">
        <f t="shared" si="541"/>
        <v>0</v>
      </c>
      <c r="J767" s="86">
        <f t="shared" si="542"/>
        <v>0</v>
      </c>
      <c r="K767" s="65">
        <f t="shared" si="543"/>
        <v>0</v>
      </c>
      <c r="L767" s="235">
        <f t="shared" si="543"/>
        <v>0</v>
      </c>
      <c r="M767" s="3">
        <f t="shared" si="532"/>
        <v>0</v>
      </c>
      <c r="N767" s="3" t="s">
        <v>683</v>
      </c>
      <c r="O767" s="3">
        <f t="shared" si="534"/>
        <v>0</v>
      </c>
      <c r="P767" s="3" t="s">
        <v>683</v>
      </c>
      <c r="Q767" s="3">
        <f t="shared" si="536"/>
        <v>0</v>
      </c>
      <c r="R767" s="3" t="s">
        <v>683</v>
      </c>
    </row>
    <row r="768" spans="1:18" ht="13.9" hidden="1" x14ac:dyDescent="0.3">
      <c r="A768" s="185" t="s">
        <v>636</v>
      </c>
      <c r="B768" s="64" t="s">
        <v>252</v>
      </c>
      <c r="C768" s="64" t="s">
        <v>144</v>
      </c>
      <c r="D768" s="64" t="s">
        <v>21</v>
      </c>
      <c r="E768" s="64" t="s">
        <v>267</v>
      </c>
      <c r="F768" s="64">
        <v>610</v>
      </c>
      <c r="G768" s="64"/>
      <c r="H768" s="65">
        <f t="shared" si="541"/>
        <v>0</v>
      </c>
      <c r="I768" s="65">
        <f t="shared" si="541"/>
        <v>0</v>
      </c>
      <c r="J768" s="86">
        <f t="shared" si="542"/>
        <v>0</v>
      </c>
      <c r="K768" s="65">
        <f t="shared" si="543"/>
        <v>0</v>
      </c>
      <c r="L768" s="235">
        <f t="shared" si="543"/>
        <v>0</v>
      </c>
      <c r="M768" s="3">
        <f t="shared" si="532"/>
        <v>0</v>
      </c>
      <c r="N768" s="3" t="s">
        <v>683</v>
      </c>
      <c r="O768" s="3">
        <f t="shared" si="534"/>
        <v>0</v>
      </c>
      <c r="P768" s="3" t="s">
        <v>683</v>
      </c>
      <c r="Q768" s="3">
        <f t="shared" si="536"/>
        <v>0</v>
      </c>
      <c r="R768" s="3" t="s">
        <v>683</v>
      </c>
    </row>
    <row r="769" spans="1:18" s="15" customFormat="1" ht="40.9" hidden="1" x14ac:dyDescent="0.3">
      <c r="A769" s="180" t="s">
        <v>651</v>
      </c>
      <c r="B769" s="66" t="s">
        <v>252</v>
      </c>
      <c r="C769" s="66" t="s">
        <v>144</v>
      </c>
      <c r="D769" s="66" t="s">
        <v>21</v>
      </c>
      <c r="E769" s="66" t="s">
        <v>267</v>
      </c>
      <c r="F769" s="66" t="s">
        <v>479</v>
      </c>
      <c r="G769" s="66"/>
      <c r="H769" s="85"/>
      <c r="I769" s="68">
        <v>0</v>
      </c>
      <c r="J769" s="87">
        <v>0</v>
      </c>
      <c r="K769" s="68">
        <v>0</v>
      </c>
      <c r="L769" s="236">
        <v>0</v>
      </c>
      <c r="M769" s="3">
        <f t="shared" si="532"/>
        <v>0</v>
      </c>
      <c r="N769" s="3" t="s">
        <v>683</v>
      </c>
      <c r="O769" s="3">
        <f t="shared" si="534"/>
        <v>0</v>
      </c>
      <c r="P769" s="3" t="s">
        <v>683</v>
      </c>
      <c r="Q769" s="3">
        <f t="shared" si="536"/>
        <v>0</v>
      </c>
      <c r="R769" s="3" t="s">
        <v>683</v>
      </c>
    </row>
    <row r="770" spans="1:18" s="16" customFormat="1" ht="61.15" hidden="1" x14ac:dyDescent="0.3">
      <c r="A770" s="177" t="s">
        <v>527</v>
      </c>
      <c r="B770" s="61" t="s">
        <v>252</v>
      </c>
      <c r="C770" s="61" t="s">
        <v>144</v>
      </c>
      <c r="D770" s="61" t="s">
        <v>21</v>
      </c>
      <c r="E770" s="61" t="s">
        <v>268</v>
      </c>
      <c r="F770" s="61" t="s">
        <v>19</v>
      </c>
      <c r="G770" s="61"/>
      <c r="H770" s="62">
        <f t="shared" ref="H770:I772" si="544">H771</f>
        <v>0</v>
      </c>
      <c r="I770" s="62">
        <f t="shared" si="544"/>
        <v>0</v>
      </c>
      <c r="J770" s="88">
        <f t="shared" ref="J770:J772" si="545">J771</f>
        <v>0</v>
      </c>
      <c r="K770" s="62">
        <f t="shared" ref="K770:L772" si="546">K771</f>
        <v>0</v>
      </c>
      <c r="L770" s="234">
        <f t="shared" si="546"/>
        <v>0</v>
      </c>
      <c r="M770" s="3">
        <f t="shared" si="532"/>
        <v>0</v>
      </c>
      <c r="N770" s="3" t="s">
        <v>683</v>
      </c>
      <c r="O770" s="3">
        <f t="shared" si="534"/>
        <v>0</v>
      </c>
      <c r="P770" s="3" t="s">
        <v>683</v>
      </c>
      <c r="Q770" s="3">
        <f t="shared" si="536"/>
        <v>0</v>
      </c>
      <c r="R770" s="3" t="s">
        <v>683</v>
      </c>
    </row>
    <row r="771" spans="1:18" ht="20.45" hidden="1" x14ac:dyDescent="0.3">
      <c r="A771" s="185" t="s">
        <v>94</v>
      </c>
      <c r="B771" s="64" t="s">
        <v>252</v>
      </c>
      <c r="C771" s="64" t="s">
        <v>144</v>
      </c>
      <c r="D771" s="64" t="s">
        <v>21</v>
      </c>
      <c r="E771" s="64" t="s">
        <v>268</v>
      </c>
      <c r="F771" s="64">
        <v>600</v>
      </c>
      <c r="G771" s="64"/>
      <c r="H771" s="65">
        <f t="shared" si="544"/>
        <v>0</v>
      </c>
      <c r="I771" s="65">
        <f t="shared" si="544"/>
        <v>0</v>
      </c>
      <c r="J771" s="86">
        <f t="shared" si="545"/>
        <v>0</v>
      </c>
      <c r="K771" s="65">
        <f t="shared" si="546"/>
        <v>0</v>
      </c>
      <c r="L771" s="235">
        <f t="shared" si="546"/>
        <v>0</v>
      </c>
      <c r="M771" s="3">
        <f t="shared" si="532"/>
        <v>0</v>
      </c>
      <c r="N771" s="3" t="s">
        <v>683</v>
      </c>
      <c r="O771" s="3">
        <f t="shared" si="534"/>
        <v>0</v>
      </c>
      <c r="P771" s="3" t="s">
        <v>683</v>
      </c>
      <c r="Q771" s="3">
        <f t="shared" si="536"/>
        <v>0</v>
      </c>
      <c r="R771" s="3" t="s">
        <v>683</v>
      </c>
    </row>
    <row r="772" spans="1:18" ht="13.9" hidden="1" x14ac:dyDescent="0.3">
      <c r="A772" s="185" t="s">
        <v>636</v>
      </c>
      <c r="B772" s="64" t="s">
        <v>252</v>
      </c>
      <c r="C772" s="64" t="s">
        <v>144</v>
      </c>
      <c r="D772" s="64" t="s">
        <v>21</v>
      </c>
      <c r="E772" s="64" t="s">
        <v>268</v>
      </c>
      <c r="F772" s="64">
        <v>610</v>
      </c>
      <c r="G772" s="64"/>
      <c r="H772" s="65">
        <f t="shared" si="544"/>
        <v>0</v>
      </c>
      <c r="I772" s="65">
        <f t="shared" si="544"/>
        <v>0</v>
      </c>
      <c r="J772" s="86">
        <f t="shared" si="545"/>
        <v>0</v>
      </c>
      <c r="K772" s="65">
        <f t="shared" si="546"/>
        <v>0</v>
      </c>
      <c r="L772" s="235">
        <f t="shared" si="546"/>
        <v>0</v>
      </c>
      <c r="M772" s="3">
        <f t="shared" si="532"/>
        <v>0</v>
      </c>
      <c r="N772" s="3" t="s">
        <v>683</v>
      </c>
      <c r="O772" s="3">
        <f t="shared" si="534"/>
        <v>0</v>
      </c>
      <c r="P772" s="3" t="s">
        <v>683</v>
      </c>
      <c r="Q772" s="3">
        <f t="shared" si="536"/>
        <v>0</v>
      </c>
      <c r="R772" s="3" t="s">
        <v>683</v>
      </c>
    </row>
    <row r="773" spans="1:18" s="15" customFormat="1" ht="40.9" hidden="1" x14ac:dyDescent="0.3">
      <c r="A773" s="180" t="s">
        <v>651</v>
      </c>
      <c r="B773" s="66" t="s">
        <v>252</v>
      </c>
      <c r="C773" s="66" t="s">
        <v>144</v>
      </c>
      <c r="D773" s="66" t="s">
        <v>21</v>
      </c>
      <c r="E773" s="66" t="s">
        <v>268</v>
      </c>
      <c r="F773" s="66" t="s">
        <v>479</v>
      </c>
      <c r="G773" s="66"/>
      <c r="H773" s="85"/>
      <c r="I773" s="68">
        <v>0</v>
      </c>
      <c r="J773" s="87">
        <v>0</v>
      </c>
      <c r="K773" s="68">
        <v>0</v>
      </c>
      <c r="L773" s="236">
        <v>0</v>
      </c>
      <c r="M773" s="3">
        <f t="shared" si="532"/>
        <v>0</v>
      </c>
      <c r="N773" s="3" t="s">
        <v>683</v>
      </c>
      <c r="O773" s="3">
        <f t="shared" si="534"/>
        <v>0</v>
      </c>
      <c r="P773" s="3" t="s">
        <v>683</v>
      </c>
      <c r="Q773" s="3">
        <f t="shared" si="536"/>
        <v>0</v>
      </c>
      <c r="R773" s="3" t="s">
        <v>683</v>
      </c>
    </row>
    <row r="774" spans="1:18" s="19" customFormat="1" ht="40.9" hidden="1" x14ac:dyDescent="0.3">
      <c r="A774" s="177" t="s">
        <v>528</v>
      </c>
      <c r="B774" s="61" t="s">
        <v>252</v>
      </c>
      <c r="C774" s="61" t="s">
        <v>144</v>
      </c>
      <c r="D774" s="61" t="s">
        <v>21</v>
      </c>
      <c r="E774" s="61" t="s">
        <v>269</v>
      </c>
      <c r="F774" s="61" t="s">
        <v>19</v>
      </c>
      <c r="G774" s="61"/>
      <c r="H774" s="62">
        <f t="shared" ref="H774:I776" si="547">H775</f>
        <v>0</v>
      </c>
      <c r="I774" s="62">
        <f t="shared" si="547"/>
        <v>0</v>
      </c>
      <c r="J774" s="88">
        <f t="shared" ref="J774:J776" si="548">J775</f>
        <v>0</v>
      </c>
      <c r="K774" s="62">
        <f t="shared" ref="K774:L776" si="549">K775</f>
        <v>0</v>
      </c>
      <c r="L774" s="234">
        <f t="shared" si="549"/>
        <v>0</v>
      </c>
      <c r="M774" s="3">
        <f t="shared" si="532"/>
        <v>0</v>
      </c>
      <c r="N774" s="3" t="s">
        <v>683</v>
      </c>
      <c r="O774" s="3">
        <f t="shared" si="534"/>
        <v>0</v>
      </c>
      <c r="P774" s="3" t="s">
        <v>683</v>
      </c>
      <c r="Q774" s="3">
        <f t="shared" si="536"/>
        <v>0</v>
      </c>
      <c r="R774" s="3" t="s">
        <v>683</v>
      </c>
    </row>
    <row r="775" spans="1:18" ht="20.45" hidden="1" x14ac:dyDescent="0.3">
      <c r="A775" s="185" t="s">
        <v>94</v>
      </c>
      <c r="B775" s="64" t="s">
        <v>252</v>
      </c>
      <c r="C775" s="64" t="s">
        <v>144</v>
      </c>
      <c r="D775" s="64" t="s">
        <v>21</v>
      </c>
      <c r="E775" s="64" t="s">
        <v>269</v>
      </c>
      <c r="F775" s="64">
        <v>600</v>
      </c>
      <c r="G775" s="64"/>
      <c r="H775" s="65">
        <f t="shared" si="547"/>
        <v>0</v>
      </c>
      <c r="I775" s="65">
        <f t="shared" si="547"/>
        <v>0</v>
      </c>
      <c r="J775" s="86">
        <f t="shared" si="548"/>
        <v>0</v>
      </c>
      <c r="K775" s="65">
        <f t="shared" si="549"/>
        <v>0</v>
      </c>
      <c r="L775" s="235">
        <f t="shared" si="549"/>
        <v>0</v>
      </c>
      <c r="M775" s="3">
        <f t="shared" si="532"/>
        <v>0</v>
      </c>
      <c r="N775" s="3" t="s">
        <v>683</v>
      </c>
      <c r="O775" s="3">
        <f t="shared" si="534"/>
        <v>0</v>
      </c>
      <c r="P775" s="3" t="s">
        <v>683</v>
      </c>
      <c r="Q775" s="3">
        <f t="shared" si="536"/>
        <v>0</v>
      </c>
      <c r="R775" s="3" t="s">
        <v>683</v>
      </c>
    </row>
    <row r="776" spans="1:18" ht="13.9" hidden="1" x14ac:dyDescent="0.3">
      <c r="A776" s="185" t="s">
        <v>636</v>
      </c>
      <c r="B776" s="64" t="s">
        <v>252</v>
      </c>
      <c r="C776" s="64" t="s">
        <v>144</v>
      </c>
      <c r="D776" s="64" t="s">
        <v>21</v>
      </c>
      <c r="E776" s="64" t="s">
        <v>269</v>
      </c>
      <c r="F776" s="64">
        <v>610</v>
      </c>
      <c r="G776" s="64"/>
      <c r="H776" s="65">
        <f t="shared" si="547"/>
        <v>0</v>
      </c>
      <c r="I776" s="65">
        <f t="shared" si="547"/>
        <v>0</v>
      </c>
      <c r="J776" s="86">
        <f t="shared" si="548"/>
        <v>0</v>
      </c>
      <c r="K776" s="65">
        <f t="shared" si="549"/>
        <v>0</v>
      </c>
      <c r="L776" s="235">
        <f t="shared" si="549"/>
        <v>0</v>
      </c>
      <c r="M776" s="3">
        <f t="shared" si="532"/>
        <v>0</v>
      </c>
      <c r="N776" s="3" t="s">
        <v>683</v>
      </c>
      <c r="O776" s="3">
        <f t="shared" si="534"/>
        <v>0</v>
      </c>
      <c r="P776" s="3" t="s">
        <v>683</v>
      </c>
      <c r="Q776" s="3">
        <f t="shared" si="536"/>
        <v>0</v>
      </c>
      <c r="R776" s="3" t="s">
        <v>683</v>
      </c>
    </row>
    <row r="777" spans="1:18" s="15" customFormat="1" ht="40.9" hidden="1" x14ac:dyDescent="0.3">
      <c r="A777" s="180" t="s">
        <v>651</v>
      </c>
      <c r="B777" s="66" t="s">
        <v>252</v>
      </c>
      <c r="C777" s="66" t="s">
        <v>144</v>
      </c>
      <c r="D777" s="66" t="s">
        <v>21</v>
      </c>
      <c r="E777" s="66" t="s">
        <v>269</v>
      </c>
      <c r="F777" s="66" t="s">
        <v>479</v>
      </c>
      <c r="G777" s="66" t="s">
        <v>525</v>
      </c>
      <c r="H777" s="85"/>
      <c r="I777" s="68">
        <v>0</v>
      </c>
      <c r="J777" s="87">
        <v>0</v>
      </c>
      <c r="K777" s="68">
        <v>0</v>
      </c>
      <c r="L777" s="236">
        <v>0</v>
      </c>
      <c r="M777" s="3">
        <f t="shared" si="532"/>
        <v>0</v>
      </c>
      <c r="N777" s="3" t="s">
        <v>683</v>
      </c>
      <c r="O777" s="3">
        <f t="shared" si="534"/>
        <v>0</v>
      </c>
      <c r="P777" s="3" t="s">
        <v>683</v>
      </c>
      <c r="Q777" s="3">
        <f t="shared" si="536"/>
        <v>0</v>
      </c>
      <c r="R777" s="3" t="s">
        <v>683</v>
      </c>
    </row>
    <row r="778" spans="1:18" s="19" customFormat="1" x14ac:dyDescent="0.2">
      <c r="A778" s="177" t="s">
        <v>529</v>
      </c>
      <c r="B778" s="61" t="s">
        <v>252</v>
      </c>
      <c r="C778" s="61" t="s">
        <v>144</v>
      </c>
      <c r="D778" s="61" t="s">
        <v>144</v>
      </c>
      <c r="E778" s="61" t="s">
        <v>18</v>
      </c>
      <c r="F778" s="61" t="s">
        <v>19</v>
      </c>
      <c r="G778" s="61"/>
      <c r="H778" s="62">
        <f>H779</f>
        <v>985168.38</v>
      </c>
      <c r="I778" s="62">
        <f t="shared" ref="H778:I781" si="550">I779</f>
        <v>3050850</v>
      </c>
      <c r="J778" s="88">
        <f t="shared" ref="J778:J781" si="551">J779</f>
        <v>3050850</v>
      </c>
      <c r="K778" s="62">
        <f t="shared" ref="K778:L781" si="552">K779</f>
        <v>3050850</v>
      </c>
      <c r="L778" s="234">
        <f t="shared" si="552"/>
        <v>3041648.45</v>
      </c>
      <c r="M778" s="3">
        <f t="shared" si="532"/>
        <v>0</v>
      </c>
      <c r="N778" s="3">
        <f t="shared" si="533"/>
        <v>100</v>
      </c>
      <c r="O778" s="3">
        <f t="shared" si="534"/>
        <v>-9201.5499999998137</v>
      </c>
      <c r="P778" s="3">
        <f t="shared" si="535"/>
        <v>99.698393890227322</v>
      </c>
      <c r="Q778" s="3">
        <f t="shared" si="536"/>
        <v>2056480.0700000003</v>
      </c>
      <c r="R778" s="3">
        <f t="shared" si="537"/>
        <v>308.7440189665852</v>
      </c>
    </row>
    <row r="779" spans="1:18" s="19" customFormat="1" ht="51" x14ac:dyDescent="0.2">
      <c r="A779" s="177" t="s">
        <v>530</v>
      </c>
      <c r="B779" s="61" t="s">
        <v>252</v>
      </c>
      <c r="C779" s="61" t="s">
        <v>144</v>
      </c>
      <c r="D779" s="61" t="s">
        <v>144</v>
      </c>
      <c r="E779" s="61" t="s">
        <v>270</v>
      </c>
      <c r="F779" s="61" t="s">
        <v>19</v>
      </c>
      <c r="G779" s="61"/>
      <c r="H779" s="62">
        <f t="shared" si="550"/>
        <v>985168.38</v>
      </c>
      <c r="I779" s="62">
        <f t="shared" si="550"/>
        <v>3050850</v>
      </c>
      <c r="J779" s="88">
        <f t="shared" si="551"/>
        <v>3050850</v>
      </c>
      <c r="K779" s="62">
        <f t="shared" si="552"/>
        <v>3050850</v>
      </c>
      <c r="L779" s="234">
        <f t="shared" si="552"/>
        <v>3041648.45</v>
      </c>
      <c r="M779" s="3">
        <f t="shared" si="532"/>
        <v>0</v>
      </c>
      <c r="N779" s="3">
        <f t="shared" si="533"/>
        <v>100</v>
      </c>
      <c r="O779" s="3">
        <f t="shared" si="534"/>
        <v>-9201.5499999998137</v>
      </c>
      <c r="P779" s="3">
        <f t="shared" si="535"/>
        <v>99.698393890227322</v>
      </c>
      <c r="Q779" s="3">
        <f t="shared" si="536"/>
        <v>2056480.0700000003</v>
      </c>
      <c r="R779" s="3">
        <f t="shared" si="537"/>
        <v>308.7440189665852</v>
      </c>
    </row>
    <row r="780" spans="1:18" s="15" customFormat="1" ht="25.5" x14ac:dyDescent="0.2">
      <c r="A780" s="184" t="s">
        <v>47</v>
      </c>
      <c r="B780" s="64" t="s">
        <v>252</v>
      </c>
      <c r="C780" s="64" t="s">
        <v>144</v>
      </c>
      <c r="D780" s="64" t="s">
        <v>144</v>
      </c>
      <c r="E780" s="64" t="s">
        <v>270</v>
      </c>
      <c r="F780" s="64">
        <v>200</v>
      </c>
      <c r="G780" s="64"/>
      <c r="H780" s="65">
        <f t="shared" si="550"/>
        <v>985168.38</v>
      </c>
      <c r="I780" s="65">
        <f t="shared" si="550"/>
        <v>3050850</v>
      </c>
      <c r="J780" s="86">
        <f t="shared" si="551"/>
        <v>3050850</v>
      </c>
      <c r="K780" s="65">
        <f t="shared" si="552"/>
        <v>3050850</v>
      </c>
      <c r="L780" s="235">
        <f t="shared" si="552"/>
        <v>3041648.45</v>
      </c>
      <c r="M780" s="3">
        <f t="shared" si="532"/>
        <v>0</v>
      </c>
      <c r="N780" s="3">
        <f t="shared" si="533"/>
        <v>100</v>
      </c>
      <c r="O780" s="3">
        <f t="shared" si="534"/>
        <v>-9201.5499999998137</v>
      </c>
      <c r="P780" s="3">
        <f t="shared" si="535"/>
        <v>99.698393890227322</v>
      </c>
      <c r="Q780" s="3">
        <f t="shared" si="536"/>
        <v>2056480.0700000003</v>
      </c>
      <c r="R780" s="3">
        <f t="shared" si="537"/>
        <v>308.7440189665852</v>
      </c>
    </row>
    <row r="781" spans="1:18" ht="25.5" x14ac:dyDescent="0.2">
      <c r="A781" s="185" t="s">
        <v>11</v>
      </c>
      <c r="B781" s="64" t="s">
        <v>252</v>
      </c>
      <c r="C781" s="64" t="s">
        <v>144</v>
      </c>
      <c r="D781" s="64" t="s">
        <v>144</v>
      </c>
      <c r="E781" s="64" t="s">
        <v>270</v>
      </c>
      <c r="F781" s="64">
        <v>240</v>
      </c>
      <c r="G781" s="64"/>
      <c r="H781" s="65">
        <f t="shared" si="550"/>
        <v>985168.38</v>
      </c>
      <c r="I781" s="65">
        <v>3050850</v>
      </c>
      <c r="J781" s="86">
        <f t="shared" si="551"/>
        <v>3050850</v>
      </c>
      <c r="K781" s="65">
        <f t="shared" si="552"/>
        <v>3050850</v>
      </c>
      <c r="L781" s="235">
        <f t="shared" si="552"/>
        <v>3041648.45</v>
      </c>
      <c r="M781" s="3">
        <f t="shared" si="532"/>
        <v>0</v>
      </c>
      <c r="N781" s="3">
        <f t="shared" si="533"/>
        <v>100</v>
      </c>
      <c r="O781" s="3">
        <f t="shared" si="534"/>
        <v>-9201.5499999998137</v>
      </c>
      <c r="P781" s="3">
        <f t="shared" si="535"/>
        <v>99.698393890227322</v>
      </c>
      <c r="Q781" s="3">
        <f t="shared" si="536"/>
        <v>2056480.0700000003</v>
      </c>
      <c r="R781" s="3">
        <f t="shared" si="537"/>
        <v>308.7440189665852</v>
      </c>
    </row>
    <row r="782" spans="1:18" x14ac:dyDescent="0.2">
      <c r="A782" s="185" t="s">
        <v>331</v>
      </c>
      <c r="B782" s="64" t="s">
        <v>252</v>
      </c>
      <c r="C782" s="64" t="s">
        <v>144</v>
      </c>
      <c r="D782" s="64" t="s">
        <v>144</v>
      </c>
      <c r="E782" s="64" t="s">
        <v>270</v>
      </c>
      <c r="F782" s="64" t="s">
        <v>25</v>
      </c>
      <c r="G782" s="64"/>
      <c r="H782" s="90">
        <v>985168.38</v>
      </c>
      <c r="I782" s="65"/>
      <c r="J782" s="86">
        <v>3050850</v>
      </c>
      <c r="K782" s="65">
        <v>3050850</v>
      </c>
      <c r="L782" s="235">
        <v>3041648.45</v>
      </c>
      <c r="M782" s="3">
        <f t="shared" si="532"/>
        <v>3050850</v>
      </c>
      <c r="N782" s="3" t="s">
        <v>683</v>
      </c>
      <c r="O782" s="3">
        <f t="shared" si="534"/>
        <v>-9201.5499999998137</v>
      </c>
      <c r="P782" s="3">
        <f t="shared" si="535"/>
        <v>99.698393890227322</v>
      </c>
      <c r="Q782" s="3">
        <f t="shared" si="536"/>
        <v>2056480.0700000003</v>
      </c>
      <c r="R782" s="3">
        <f t="shared" si="537"/>
        <v>308.7440189665852</v>
      </c>
    </row>
    <row r="783" spans="1:18" s="16" customFormat="1" ht="40.9" hidden="1" x14ac:dyDescent="0.3">
      <c r="A783" s="177" t="s">
        <v>531</v>
      </c>
      <c r="B783" s="61" t="s">
        <v>252</v>
      </c>
      <c r="C783" s="61" t="s">
        <v>144</v>
      </c>
      <c r="D783" s="61" t="s">
        <v>144</v>
      </c>
      <c r="E783" s="61" t="s">
        <v>271</v>
      </c>
      <c r="F783" s="61" t="s">
        <v>19</v>
      </c>
      <c r="G783" s="61"/>
      <c r="H783" s="62">
        <f t="shared" ref="H783:I785" si="553">H784</f>
        <v>0</v>
      </c>
      <c r="I783" s="62">
        <f t="shared" si="553"/>
        <v>0</v>
      </c>
      <c r="J783" s="88">
        <f t="shared" ref="J783:J785" si="554">J784</f>
        <v>0</v>
      </c>
      <c r="K783" s="62">
        <f t="shared" ref="K783:L785" si="555">K784</f>
        <v>0</v>
      </c>
      <c r="L783" s="234">
        <f t="shared" si="555"/>
        <v>0</v>
      </c>
      <c r="M783" s="3">
        <f t="shared" si="532"/>
        <v>0</v>
      </c>
      <c r="N783" s="3" t="s">
        <v>683</v>
      </c>
      <c r="O783" s="3">
        <f t="shared" si="534"/>
        <v>0</v>
      </c>
      <c r="P783" s="3" t="s">
        <v>683</v>
      </c>
      <c r="Q783" s="3">
        <f t="shared" si="536"/>
        <v>0</v>
      </c>
      <c r="R783" s="3" t="s">
        <v>683</v>
      </c>
    </row>
    <row r="784" spans="1:18" ht="20.45" hidden="1" x14ac:dyDescent="0.3">
      <c r="A784" s="184" t="s">
        <v>47</v>
      </c>
      <c r="B784" s="64" t="s">
        <v>252</v>
      </c>
      <c r="C784" s="64" t="s">
        <v>144</v>
      </c>
      <c r="D784" s="64" t="s">
        <v>144</v>
      </c>
      <c r="E784" s="64" t="s">
        <v>271</v>
      </c>
      <c r="F784" s="64">
        <v>200</v>
      </c>
      <c r="G784" s="64"/>
      <c r="H784" s="65">
        <f t="shared" si="553"/>
        <v>0</v>
      </c>
      <c r="I784" s="65">
        <f t="shared" si="553"/>
        <v>0</v>
      </c>
      <c r="J784" s="86">
        <f t="shared" si="554"/>
        <v>0</v>
      </c>
      <c r="K784" s="65">
        <f t="shared" si="555"/>
        <v>0</v>
      </c>
      <c r="L784" s="235">
        <f t="shared" si="555"/>
        <v>0</v>
      </c>
      <c r="M784" s="3">
        <f t="shared" si="532"/>
        <v>0</v>
      </c>
      <c r="N784" s="3" t="s">
        <v>683</v>
      </c>
      <c r="O784" s="3">
        <f t="shared" si="534"/>
        <v>0</v>
      </c>
      <c r="P784" s="3" t="s">
        <v>683</v>
      </c>
      <c r="Q784" s="3">
        <f t="shared" si="536"/>
        <v>0</v>
      </c>
      <c r="R784" s="3" t="s">
        <v>683</v>
      </c>
    </row>
    <row r="785" spans="1:18" s="15" customFormat="1" ht="20.45" hidden="1" x14ac:dyDescent="0.3">
      <c r="A785" s="185" t="s">
        <v>11</v>
      </c>
      <c r="B785" s="64" t="s">
        <v>252</v>
      </c>
      <c r="C785" s="64" t="s">
        <v>144</v>
      </c>
      <c r="D785" s="64" t="s">
        <v>144</v>
      </c>
      <c r="E785" s="64" t="s">
        <v>271</v>
      </c>
      <c r="F785" s="64">
        <v>240</v>
      </c>
      <c r="G785" s="64"/>
      <c r="H785" s="65">
        <f t="shared" si="553"/>
        <v>0</v>
      </c>
      <c r="I785" s="65">
        <f t="shared" si="553"/>
        <v>0</v>
      </c>
      <c r="J785" s="86">
        <f t="shared" si="554"/>
        <v>0</v>
      </c>
      <c r="K785" s="65">
        <f t="shared" si="555"/>
        <v>0</v>
      </c>
      <c r="L785" s="235">
        <f t="shared" si="555"/>
        <v>0</v>
      </c>
      <c r="M785" s="3">
        <f t="shared" si="532"/>
        <v>0</v>
      </c>
      <c r="N785" s="3" t="s">
        <v>683</v>
      </c>
      <c r="O785" s="3">
        <f t="shared" si="534"/>
        <v>0</v>
      </c>
      <c r="P785" s="3" t="s">
        <v>683</v>
      </c>
      <c r="Q785" s="3">
        <f t="shared" si="536"/>
        <v>0</v>
      </c>
      <c r="R785" s="3" t="s">
        <v>683</v>
      </c>
    </row>
    <row r="786" spans="1:18" s="15" customFormat="1" ht="13.9" hidden="1" x14ac:dyDescent="0.3">
      <c r="A786" s="185" t="s">
        <v>331</v>
      </c>
      <c r="B786" s="64" t="s">
        <v>252</v>
      </c>
      <c r="C786" s="64" t="s">
        <v>144</v>
      </c>
      <c r="D786" s="64" t="s">
        <v>144</v>
      </c>
      <c r="E786" s="64" t="s">
        <v>271</v>
      </c>
      <c r="F786" s="64" t="s">
        <v>25</v>
      </c>
      <c r="G786" s="64"/>
      <c r="H786" s="90"/>
      <c r="I786" s="65">
        <v>0</v>
      </c>
      <c r="J786" s="86">
        <v>0</v>
      </c>
      <c r="K786" s="65">
        <v>0</v>
      </c>
      <c r="L786" s="235">
        <v>0</v>
      </c>
      <c r="M786" s="3">
        <f t="shared" si="532"/>
        <v>0</v>
      </c>
      <c r="N786" s="3" t="s">
        <v>683</v>
      </c>
      <c r="O786" s="3">
        <f t="shared" si="534"/>
        <v>0</v>
      </c>
      <c r="P786" s="3" t="s">
        <v>683</v>
      </c>
      <c r="Q786" s="3">
        <f t="shared" si="536"/>
        <v>0</v>
      </c>
      <c r="R786" s="3" t="s">
        <v>683</v>
      </c>
    </row>
    <row r="787" spans="1:18" s="19" customFormat="1" x14ac:dyDescent="0.2">
      <c r="A787" s="177" t="s">
        <v>532</v>
      </c>
      <c r="B787" s="61" t="s">
        <v>252</v>
      </c>
      <c r="C787" s="61" t="s">
        <v>144</v>
      </c>
      <c r="D787" s="61" t="s">
        <v>22</v>
      </c>
      <c r="E787" s="61" t="s">
        <v>18</v>
      </c>
      <c r="F787" s="61" t="s">
        <v>19</v>
      </c>
      <c r="G787" s="61"/>
      <c r="H787" s="62">
        <f>H788+H792+H811+H820+H832+H840+H848+H852+H866+H880+H891+H897+H903</f>
        <v>42606918.059999995</v>
      </c>
      <c r="I787" s="62">
        <f t="shared" ref="I787:L787" si="556">I788+I792+I811+I820+I832+I840+I848+I852+I866+I880+I891+I897+I903</f>
        <v>47969863</v>
      </c>
      <c r="J787" s="62">
        <f t="shared" si="556"/>
        <v>48211802</v>
      </c>
      <c r="K787" s="62">
        <f t="shared" si="556"/>
        <v>48211802</v>
      </c>
      <c r="L787" s="234">
        <f t="shared" si="556"/>
        <v>48013605.450000003</v>
      </c>
      <c r="M787" s="3">
        <f t="shared" si="532"/>
        <v>241939</v>
      </c>
      <c r="N787" s="3">
        <f t="shared" si="533"/>
        <v>100.50435624550356</v>
      </c>
      <c r="O787" s="3">
        <f t="shared" si="534"/>
        <v>-198196.54999999702</v>
      </c>
      <c r="P787" s="3">
        <f t="shared" si="535"/>
        <v>99.588904496869873</v>
      </c>
      <c r="Q787" s="3">
        <f t="shared" si="536"/>
        <v>5406687.390000008</v>
      </c>
      <c r="R787" s="3">
        <f t="shared" si="537"/>
        <v>112.68969368398389</v>
      </c>
    </row>
    <row r="788" spans="1:18" s="16" customFormat="1" ht="51" x14ac:dyDescent="0.2">
      <c r="A788" s="177" t="s">
        <v>334</v>
      </c>
      <c r="B788" s="61" t="s">
        <v>252</v>
      </c>
      <c r="C788" s="61" t="s">
        <v>144</v>
      </c>
      <c r="D788" s="61" t="s">
        <v>22</v>
      </c>
      <c r="E788" s="61" t="s">
        <v>46</v>
      </c>
      <c r="F788" s="61" t="s">
        <v>19</v>
      </c>
      <c r="G788" s="61"/>
      <c r="H788" s="62">
        <f t="shared" ref="H788:I790" si="557">H789</f>
        <v>65000</v>
      </c>
      <c r="I788" s="62">
        <f t="shared" si="557"/>
        <v>65000</v>
      </c>
      <c r="J788" s="88">
        <f t="shared" ref="J788:J790" si="558">J789</f>
        <v>65000</v>
      </c>
      <c r="K788" s="62">
        <f t="shared" ref="K788:L790" si="559">K789</f>
        <v>65000</v>
      </c>
      <c r="L788" s="234">
        <f t="shared" si="559"/>
        <v>65000</v>
      </c>
      <c r="M788" s="3">
        <f t="shared" si="532"/>
        <v>0</v>
      </c>
      <c r="N788" s="3">
        <f t="shared" si="533"/>
        <v>100</v>
      </c>
      <c r="O788" s="3">
        <f t="shared" si="534"/>
        <v>0</v>
      </c>
      <c r="P788" s="3">
        <f t="shared" si="535"/>
        <v>100</v>
      </c>
      <c r="Q788" s="3">
        <f t="shared" si="536"/>
        <v>0</v>
      </c>
      <c r="R788" s="3">
        <f t="shared" si="537"/>
        <v>100</v>
      </c>
    </row>
    <row r="789" spans="1:18" ht="25.5" x14ac:dyDescent="0.2">
      <c r="A789" s="184" t="s">
        <v>47</v>
      </c>
      <c r="B789" s="64" t="s">
        <v>252</v>
      </c>
      <c r="C789" s="64" t="s">
        <v>144</v>
      </c>
      <c r="D789" s="64" t="s">
        <v>22</v>
      </c>
      <c r="E789" s="64" t="s">
        <v>46</v>
      </c>
      <c r="F789" s="64">
        <v>200</v>
      </c>
      <c r="G789" s="64"/>
      <c r="H789" s="65">
        <f t="shared" si="557"/>
        <v>65000</v>
      </c>
      <c r="I789" s="65">
        <f t="shared" si="557"/>
        <v>65000</v>
      </c>
      <c r="J789" s="86">
        <f t="shared" si="558"/>
        <v>65000</v>
      </c>
      <c r="K789" s="65">
        <f t="shared" si="559"/>
        <v>65000</v>
      </c>
      <c r="L789" s="235">
        <f t="shared" si="559"/>
        <v>65000</v>
      </c>
      <c r="M789" s="3">
        <f t="shared" si="532"/>
        <v>0</v>
      </c>
      <c r="N789" s="3">
        <f t="shared" si="533"/>
        <v>100</v>
      </c>
      <c r="O789" s="3">
        <f t="shared" si="534"/>
        <v>0</v>
      </c>
      <c r="P789" s="3">
        <f t="shared" si="535"/>
        <v>100</v>
      </c>
      <c r="Q789" s="3">
        <f t="shared" si="536"/>
        <v>0</v>
      </c>
      <c r="R789" s="3">
        <f t="shared" si="537"/>
        <v>100</v>
      </c>
    </row>
    <row r="790" spans="1:18" ht="25.5" x14ac:dyDescent="0.2">
      <c r="A790" s="185" t="s">
        <v>11</v>
      </c>
      <c r="B790" s="64" t="s">
        <v>252</v>
      </c>
      <c r="C790" s="64" t="s">
        <v>144</v>
      </c>
      <c r="D790" s="64" t="s">
        <v>22</v>
      </c>
      <c r="E790" s="64" t="s">
        <v>46</v>
      </c>
      <c r="F790" s="64">
        <v>240</v>
      </c>
      <c r="G790" s="64"/>
      <c r="H790" s="65">
        <f t="shared" si="557"/>
        <v>65000</v>
      </c>
      <c r="I790" s="65">
        <v>65000</v>
      </c>
      <c r="J790" s="86">
        <f t="shared" si="558"/>
        <v>65000</v>
      </c>
      <c r="K790" s="65">
        <f t="shared" si="559"/>
        <v>65000</v>
      </c>
      <c r="L790" s="235">
        <f t="shared" si="559"/>
        <v>65000</v>
      </c>
      <c r="M790" s="3">
        <f t="shared" si="532"/>
        <v>0</v>
      </c>
      <c r="N790" s="3">
        <f t="shared" si="533"/>
        <v>100</v>
      </c>
      <c r="O790" s="3">
        <f t="shared" si="534"/>
        <v>0</v>
      </c>
      <c r="P790" s="3">
        <f t="shared" si="535"/>
        <v>100</v>
      </c>
      <c r="Q790" s="3">
        <f t="shared" si="536"/>
        <v>0</v>
      </c>
      <c r="R790" s="3">
        <f t="shared" si="537"/>
        <v>100</v>
      </c>
    </row>
    <row r="791" spans="1:18" s="15" customFormat="1" x14ac:dyDescent="0.2">
      <c r="A791" s="180" t="s">
        <v>331</v>
      </c>
      <c r="B791" s="66" t="s">
        <v>252</v>
      </c>
      <c r="C791" s="66" t="s">
        <v>144</v>
      </c>
      <c r="D791" s="66" t="s">
        <v>22</v>
      </c>
      <c r="E791" s="66" t="s">
        <v>46</v>
      </c>
      <c r="F791" s="66" t="s">
        <v>25</v>
      </c>
      <c r="G791" s="66"/>
      <c r="H791" s="85">
        <v>65000</v>
      </c>
      <c r="I791" s="68"/>
      <c r="J791" s="87">
        <v>65000</v>
      </c>
      <c r="K791" s="68">
        <v>65000</v>
      </c>
      <c r="L791" s="236">
        <v>65000</v>
      </c>
      <c r="M791" s="3">
        <f t="shared" si="532"/>
        <v>65000</v>
      </c>
      <c r="N791" s="3" t="s">
        <v>683</v>
      </c>
      <c r="O791" s="3">
        <f t="shared" si="534"/>
        <v>0</v>
      </c>
      <c r="P791" s="3">
        <f t="shared" si="535"/>
        <v>100</v>
      </c>
      <c r="Q791" s="3">
        <f t="shared" si="536"/>
        <v>0</v>
      </c>
      <c r="R791" s="3">
        <f t="shared" si="537"/>
        <v>100</v>
      </c>
    </row>
    <row r="792" spans="1:18" s="16" customFormat="1" ht="25.5" x14ac:dyDescent="0.2">
      <c r="A792" s="177" t="s">
        <v>533</v>
      </c>
      <c r="B792" s="61" t="s">
        <v>252</v>
      </c>
      <c r="C792" s="61" t="s">
        <v>144</v>
      </c>
      <c r="D792" s="61" t="s">
        <v>22</v>
      </c>
      <c r="E792" s="61" t="s">
        <v>272</v>
      </c>
      <c r="F792" s="61" t="s">
        <v>19</v>
      </c>
      <c r="G792" s="61"/>
      <c r="H792" s="62">
        <f>H793+H798+H802+H804</f>
        <v>6906561.1000000006</v>
      </c>
      <c r="I792" s="62">
        <f t="shared" ref="I792:L792" si="560">I793+I798+I802+I804</f>
        <v>10044264</v>
      </c>
      <c r="J792" s="62">
        <f t="shared" si="560"/>
        <v>10203487</v>
      </c>
      <c r="K792" s="62">
        <f t="shared" si="560"/>
        <v>10203487</v>
      </c>
      <c r="L792" s="234">
        <f t="shared" si="560"/>
        <v>10147155.07</v>
      </c>
      <c r="M792" s="3">
        <f t="shared" si="532"/>
        <v>159223</v>
      </c>
      <c r="N792" s="3">
        <f t="shared" si="533"/>
        <v>101.58521321223735</v>
      </c>
      <c r="O792" s="3">
        <f t="shared" si="534"/>
        <v>-56331.929999999702</v>
      </c>
      <c r="P792" s="3">
        <f t="shared" si="535"/>
        <v>99.447914913793696</v>
      </c>
      <c r="Q792" s="3">
        <f t="shared" si="536"/>
        <v>3240593.9699999997</v>
      </c>
      <c r="R792" s="3">
        <f t="shared" si="537"/>
        <v>146.9205140312159</v>
      </c>
    </row>
    <row r="793" spans="1:18" s="16" customFormat="1" ht="63.75" x14ac:dyDescent="0.2">
      <c r="A793" s="215" t="s">
        <v>9</v>
      </c>
      <c r="B793" s="61" t="s">
        <v>252</v>
      </c>
      <c r="C793" s="61" t="s">
        <v>144</v>
      </c>
      <c r="D793" s="61" t="s">
        <v>22</v>
      </c>
      <c r="E793" s="61" t="s">
        <v>272</v>
      </c>
      <c r="F793" s="61">
        <v>100</v>
      </c>
      <c r="G793" s="61"/>
      <c r="H793" s="62">
        <f>H794</f>
        <v>6475290.1500000004</v>
      </c>
      <c r="I793" s="62">
        <f>I794</f>
        <v>8247264</v>
      </c>
      <c r="J793" s="88">
        <f t="shared" ref="J793:L793" si="561">J794</f>
        <v>8379529</v>
      </c>
      <c r="K793" s="62">
        <f t="shared" si="561"/>
        <v>8379529</v>
      </c>
      <c r="L793" s="234">
        <f t="shared" si="561"/>
        <v>8350858.3899999997</v>
      </c>
      <c r="M793" s="3">
        <f t="shared" si="532"/>
        <v>132265</v>
      </c>
      <c r="N793" s="3">
        <f t="shared" si="533"/>
        <v>101.6037439810342</v>
      </c>
      <c r="O793" s="3">
        <f t="shared" si="534"/>
        <v>-28670.610000000335</v>
      </c>
      <c r="P793" s="3">
        <f t="shared" si="535"/>
        <v>99.657849385090742</v>
      </c>
      <c r="Q793" s="3">
        <f t="shared" si="536"/>
        <v>1875568.2399999993</v>
      </c>
      <c r="R793" s="3">
        <f t="shared" si="537"/>
        <v>128.96500691941966</v>
      </c>
    </row>
    <row r="794" spans="1:18" ht="25.5" x14ac:dyDescent="0.2">
      <c r="A794" s="184" t="s">
        <v>10</v>
      </c>
      <c r="B794" s="64" t="s">
        <v>252</v>
      </c>
      <c r="C794" s="64" t="s">
        <v>144</v>
      </c>
      <c r="D794" s="64" t="s">
        <v>22</v>
      </c>
      <c r="E794" s="64" t="s">
        <v>272</v>
      </c>
      <c r="F794" s="64">
        <v>120</v>
      </c>
      <c r="G794" s="64"/>
      <c r="H794" s="65">
        <f>H795+H796+H797</f>
        <v>6475290.1500000004</v>
      </c>
      <c r="I794" s="65">
        <v>8247264</v>
      </c>
      <c r="J794" s="86">
        <f t="shared" ref="J794:L794" si="562">J795+J796+J797</f>
        <v>8379529</v>
      </c>
      <c r="K794" s="65">
        <f t="shared" si="562"/>
        <v>8379529</v>
      </c>
      <c r="L794" s="235">
        <f t="shared" si="562"/>
        <v>8350858.3899999997</v>
      </c>
      <c r="M794" s="3">
        <f t="shared" si="532"/>
        <v>132265</v>
      </c>
      <c r="N794" s="3">
        <f t="shared" si="533"/>
        <v>101.6037439810342</v>
      </c>
      <c r="O794" s="3">
        <f t="shared" si="534"/>
        <v>-28670.610000000335</v>
      </c>
      <c r="P794" s="3">
        <f t="shared" si="535"/>
        <v>99.657849385090742</v>
      </c>
      <c r="Q794" s="3">
        <f t="shared" si="536"/>
        <v>1875568.2399999993</v>
      </c>
      <c r="R794" s="3">
        <f t="shared" si="537"/>
        <v>128.96500691941966</v>
      </c>
    </row>
    <row r="795" spans="1:18" s="15" customFormat="1" ht="25.5" x14ac:dyDescent="0.2">
      <c r="A795" s="180" t="s">
        <v>327</v>
      </c>
      <c r="B795" s="66" t="s">
        <v>252</v>
      </c>
      <c r="C795" s="66" t="s">
        <v>144</v>
      </c>
      <c r="D795" s="66" t="s">
        <v>22</v>
      </c>
      <c r="E795" s="66" t="s">
        <v>272</v>
      </c>
      <c r="F795" s="66" t="s">
        <v>28</v>
      </c>
      <c r="G795" s="66"/>
      <c r="H795" s="85">
        <v>4966763</v>
      </c>
      <c r="I795" s="68"/>
      <c r="J795" s="87">
        <v>6335408.3600000003</v>
      </c>
      <c r="K795" s="68">
        <v>6335408.3600000003</v>
      </c>
      <c r="L795" s="236">
        <v>6335408.3600000003</v>
      </c>
      <c r="M795" s="3">
        <f t="shared" si="532"/>
        <v>6335408.3600000003</v>
      </c>
      <c r="N795" s="3" t="s">
        <v>683</v>
      </c>
      <c r="O795" s="3">
        <f t="shared" si="534"/>
        <v>0</v>
      </c>
      <c r="P795" s="3">
        <f t="shared" si="535"/>
        <v>100</v>
      </c>
      <c r="Q795" s="3">
        <f t="shared" si="536"/>
        <v>1368645.3600000003</v>
      </c>
      <c r="R795" s="3">
        <f t="shared" si="537"/>
        <v>127.55608350952119</v>
      </c>
    </row>
    <row r="796" spans="1:18" s="15" customFormat="1" ht="38.25" x14ac:dyDescent="0.2">
      <c r="A796" s="180" t="s">
        <v>639</v>
      </c>
      <c r="B796" s="66" t="s">
        <v>252</v>
      </c>
      <c r="C796" s="66" t="s">
        <v>144</v>
      </c>
      <c r="D796" s="66" t="s">
        <v>22</v>
      </c>
      <c r="E796" s="66" t="s">
        <v>272</v>
      </c>
      <c r="F796" s="66" t="s">
        <v>26</v>
      </c>
      <c r="G796" s="66"/>
      <c r="H796" s="85">
        <v>222866</v>
      </c>
      <c r="I796" s="68"/>
      <c r="J796" s="87">
        <v>165732</v>
      </c>
      <c r="K796" s="68">
        <v>165732</v>
      </c>
      <c r="L796" s="236">
        <v>137061.39000000001</v>
      </c>
      <c r="M796" s="3">
        <f t="shared" si="532"/>
        <v>165732</v>
      </c>
      <c r="N796" s="3" t="s">
        <v>683</v>
      </c>
      <c r="O796" s="3">
        <f t="shared" si="534"/>
        <v>-28670.609999999986</v>
      </c>
      <c r="P796" s="3">
        <f t="shared" si="535"/>
        <v>82.700619071754417</v>
      </c>
      <c r="Q796" s="3">
        <f t="shared" si="536"/>
        <v>-85804.609999999986</v>
      </c>
      <c r="R796" s="3">
        <f t="shared" si="537"/>
        <v>61.499461559861089</v>
      </c>
    </row>
    <row r="797" spans="1:18" s="15" customFormat="1" ht="38.25" x14ac:dyDescent="0.2">
      <c r="A797" s="180" t="s">
        <v>643</v>
      </c>
      <c r="B797" s="66" t="s">
        <v>252</v>
      </c>
      <c r="C797" s="66" t="s">
        <v>144</v>
      </c>
      <c r="D797" s="66" t="s">
        <v>22</v>
      </c>
      <c r="E797" s="66" t="s">
        <v>272</v>
      </c>
      <c r="F797" s="66" t="s">
        <v>29</v>
      </c>
      <c r="G797" s="66"/>
      <c r="H797" s="85">
        <v>1285661.1499999999</v>
      </c>
      <c r="I797" s="68"/>
      <c r="J797" s="87">
        <v>1878388.64</v>
      </c>
      <c r="K797" s="68">
        <v>1878388.64</v>
      </c>
      <c r="L797" s="236">
        <v>1878388.64</v>
      </c>
      <c r="M797" s="3">
        <f t="shared" si="532"/>
        <v>1878388.64</v>
      </c>
      <c r="N797" s="3" t="s">
        <v>683</v>
      </c>
      <c r="O797" s="3">
        <f t="shared" si="534"/>
        <v>0</v>
      </c>
      <c r="P797" s="3">
        <f t="shared" si="535"/>
        <v>100</v>
      </c>
      <c r="Q797" s="3">
        <f t="shared" si="536"/>
        <v>592727.49</v>
      </c>
      <c r="R797" s="3">
        <f t="shared" si="537"/>
        <v>146.10293233174232</v>
      </c>
    </row>
    <row r="798" spans="1:18" ht="25.5" x14ac:dyDescent="0.2">
      <c r="A798" s="184" t="s">
        <v>47</v>
      </c>
      <c r="B798" s="64" t="s">
        <v>252</v>
      </c>
      <c r="C798" s="64" t="s">
        <v>144</v>
      </c>
      <c r="D798" s="64" t="s">
        <v>22</v>
      </c>
      <c r="E798" s="64" t="s">
        <v>272</v>
      </c>
      <c r="F798" s="64">
        <v>200</v>
      </c>
      <c r="G798" s="64"/>
      <c r="H798" s="65">
        <f>H799</f>
        <v>344644</v>
      </c>
      <c r="I798" s="65">
        <f>I799</f>
        <v>1703932</v>
      </c>
      <c r="J798" s="86">
        <f t="shared" ref="J798:L798" si="563">J799</f>
        <v>1703932</v>
      </c>
      <c r="K798" s="65">
        <f t="shared" si="563"/>
        <v>1703932</v>
      </c>
      <c r="L798" s="235">
        <f t="shared" si="563"/>
        <v>1703931.26</v>
      </c>
      <c r="M798" s="3">
        <f t="shared" si="532"/>
        <v>0</v>
      </c>
      <c r="N798" s="3">
        <f t="shared" si="533"/>
        <v>100</v>
      </c>
      <c r="O798" s="3">
        <f t="shared" si="534"/>
        <v>-0.73999999999068677</v>
      </c>
      <c r="P798" s="3">
        <f t="shared" si="535"/>
        <v>99.999956571036876</v>
      </c>
      <c r="Q798" s="3">
        <f t="shared" si="536"/>
        <v>1359287.26</v>
      </c>
      <c r="R798" s="3">
        <f t="shared" si="537"/>
        <v>494.40328570931166</v>
      </c>
    </row>
    <row r="799" spans="1:18" ht="25.5" x14ac:dyDescent="0.2">
      <c r="A799" s="185" t="s">
        <v>11</v>
      </c>
      <c r="B799" s="64" t="s">
        <v>252</v>
      </c>
      <c r="C799" s="64" t="s">
        <v>144</v>
      </c>
      <c r="D799" s="64" t="s">
        <v>22</v>
      </c>
      <c r="E799" s="64" t="s">
        <v>272</v>
      </c>
      <c r="F799" s="64">
        <v>240</v>
      </c>
      <c r="G799" s="64"/>
      <c r="H799" s="65">
        <f>H800+H801</f>
        <v>344644</v>
      </c>
      <c r="I799" s="65">
        <v>1703932</v>
      </c>
      <c r="J799" s="86">
        <f t="shared" ref="J799:L799" si="564">J800+J801</f>
        <v>1703932</v>
      </c>
      <c r="K799" s="65">
        <f t="shared" si="564"/>
        <v>1703932</v>
      </c>
      <c r="L799" s="235">
        <f t="shared" si="564"/>
        <v>1703931.26</v>
      </c>
      <c r="M799" s="3">
        <f t="shared" si="532"/>
        <v>0</v>
      </c>
      <c r="N799" s="3">
        <f t="shared" si="533"/>
        <v>100</v>
      </c>
      <c r="O799" s="3">
        <f t="shared" si="534"/>
        <v>-0.73999999999068677</v>
      </c>
      <c r="P799" s="3">
        <f t="shared" si="535"/>
        <v>99.999956571036876</v>
      </c>
      <c r="Q799" s="3">
        <f t="shared" si="536"/>
        <v>1359287.26</v>
      </c>
      <c r="R799" s="3">
        <f t="shared" si="537"/>
        <v>494.40328570931166</v>
      </c>
    </row>
    <row r="800" spans="1:18" s="15" customFormat="1" ht="25.5" x14ac:dyDescent="0.2">
      <c r="A800" s="180" t="s">
        <v>333</v>
      </c>
      <c r="B800" s="66" t="s">
        <v>252</v>
      </c>
      <c r="C800" s="66" t="s">
        <v>144</v>
      </c>
      <c r="D800" s="66" t="s">
        <v>22</v>
      </c>
      <c r="E800" s="66" t="s">
        <v>272</v>
      </c>
      <c r="F800" s="66" t="s">
        <v>27</v>
      </c>
      <c r="G800" s="66"/>
      <c r="H800" s="85">
        <v>108000</v>
      </c>
      <c r="I800" s="68"/>
      <c r="J800" s="87">
        <v>91000</v>
      </c>
      <c r="K800" s="68">
        <v>91000</v>
      </c>
      <c r="L800" s="236">
        <v>91000</v>
      </c>
      <c r="M800" s="3">
        <f t="shared" si="532"/>
        <v>91000</v>
      </c>
      <c r="N800" s="3" t="s">
        <v>683</v>
      </c>
      <c r="O800" s="3">
        <f t="shared" si="534"/>
        <v>0</v>
      </c>
      <c r="P800" s="3">
        <f t="shared" si="535"/>
        <v>100</v>
      </c>
      <c r="Q800" s="3">
        <f t="shared" si="536"/>
        <v>-17000</v>
      </c>
      <c r="R800" s="3">
        <f t="shared" si="537"/>
        <v>84.259259259259252</v>
      </c>
    </row>
    <row r="801" spans="1:18" s="15" customFormat="1" x14ac:dyDescent="0.2">
      <c r="A801" s="191" t="s">
        <v>331</v>
      </c>
      <c r="B801" s="70" t="s">
        <v>252</v>
      </c>
      <c r="C801" s="70" t="s">
        <v>144</v>
      </c>
      <c r="D801" s="70" t="s">
        <v>22</v>
      </c>
      <c r="E801" s="70" t="s">
        <v>272</v>
      </c>
      <c r="F801" s="70" t="s">
        <v>25</v>
      </c>
      <c r="G801" s="70"/>
      <c r="H801" s="105">
        <v>236644</v>
      </c>
      <c r="I801" s="68"/>
      <c r="J801" s="87">
        <v>1612932</v>
      </c>
      <c r="K801" s="68">
        <v>1612932</v>
      </c>
      <c r="L801" s="236">
        <v>1612931.26</v>
      </c>
      <c r="M801" s="3">
        <f t="shared" si="532"/>
        <v>1612932</v>
      </c>
      <c r="N801" s="3" t="s">
        <v>683</v>
      </c>
      <c r="O801" s="3">
        <f t="shared" si="534"/>
        <v>-0.73999999999068677</v>
      </c>
      <c r="P801" s="3">
        <f t="shared" si="535"/>
        <v>99.999954120818487</v>
      </c>
      <c r="Q801" s="3">
        <f t="shared" si="536"/>
        <v>1376287.26</v>
      </c>
      <c r="R801" s="3">
        <f t="shared" si="537"/>
        <v>681.58552931830093</v>
      </c>
    </row>
    <row r="802" spans="1:18" s="15" customFormat="1" ht="13.5" x14ac:dyDescent="0.25">
      <c r="A802" s="212" t="s">
        <v>92</v>
      </c>
      <c r="B802" s="7">
        <v>903</v>
      </c>
      <c r="C802" s="8" t="s">
        <v>144</v>
      </c>
      <c r="D802" s="8" t="s">
        <v>22</v>
      </c>
      <c r="E802" s="8" t="s">
        <v>272</v>
      </c>
      <c r="F802" s="47" t="s">
        <v>747</v>
      </c>
      <c r="G802" s="75"/>
      <c r="H802" s="132">
        <f>H803</f>
        <v>19000</v>
      </c>
      <c r="I802" s="132">
        <f t="shared" ref="I802:L802" si="565">I803</f>
        <v>0</v>
      </c>
      <c r="J802" s="132">
        <f t="shared" si="565"/>
        <v>0</v>
      </c>
      <c r="K802" s="132">
        <f t="shared" si="565"/>
        <v>0</v>
      </c>
      <c r="L802" s="252">
        <f t="shared" si="565"/>
        <v>0</v>
      </c>
      <c r="M802" s="3">
        <f t="shared" si="532"/>
        <v>0</v>
      </c>
      <c r="N802" s="3" t="s">
        <v>683</v>
      </c>
      <c r="O802" s="3">
        <f t="shared" si="534"/>
        <v>0</v>
      </c>
      <c r="P802" s="3" t="s">
        <v>683</v>
      </c>
      <c r="Q802" s="3">
        <f t="shared" si="536"/>
        <v>-19000</v>
      </c>
      <c r="R802" s="3">
        <f t="shared" si="537"/>
        <v>0</v>
      </c>
    </row>
    <row r="803" spans="1:18" s="15" customFormat="1" ht="13.5" x14ac:dyDescent="0.25">
      <c r="A803" s="212" t="s">
        <v>798</v>
      </c>
      <c r="B803" s="7">
        <v>902</v>
      </c>
      <c r="C803" s="8" t="s">
        <v>144</v>
      </c>
      <c r="D803" s="8" t="s">
        <v>22</v>
      </c>
      <c r="E803" s="8" t="s">
        <v>272</v>
      </c>
      <c r="F803" s="47" t="s">
        <v>236</v>
      </c>
      <c r="G803" s="75"/>
      <c r="H803" s="132">
        <v>19000</v>
      </c>
      <c r="I803" s="79"/>
      <c r="J803" s="86"/>
      <c r="K803" s="65"/>
      <c r="L803" s="235"/>
      <c r="M803" s="3">
        <f t="shared" si="532"/>
        <v>0</v>
      </c>
      <c r="N803" s="3" t="s">
        <v>683</v>
      </c>
      <c r="O803" s="3">
        <f t="shared" si="534"/>
        <v>0</v>
      </c>
      <c r="P803" s="3" t="s">
        <v>683</v>
      </c>
      <c r="Q803" s="3">
        <f t="shared" si="536"/>
        <v>-19000</v>
      </c>
      <c r="R803" s="3">
        <f t="shared" si="537"/>
        <v>0</v>
      </c>
    </row>
    <row r="804" spans="1:18" s="15" customFormat="1" x14ac:dyDescent="0.2">
      <c r="A804" s="201" t="s">
        <v>12</v>
      </c>
      <c r="B804" s="164" t="s">
        <v>252</v>
      </c>
      <c r="C804" s="164" t="s">
        <v>144</v>
      </c>
      <c r="D804" s="164" t="s">
        <v>22</v>
      </c>
      <c r="E804" s="164" t="s">
        <v>272</v>
      </c>
      <c r="F804" s="164">
        <v>800</v>
      </c>
      <c r="G804" s="107"/>
      <c r="H804" s="146">
        <f>H805+H807</f>
        <v>67626.95</v>
      </c>
      <c r="I804" s="146">
        <f t="shared" ref="I804:L804" si="566">I805+I807</f>
        <v>93068</v>
      </c>
      <c r="J804" s="146">
        <f t="shared" si="566"/>
        <v>120026</v>
      </c>
      <c r="K804" s="146">
        <f t="shared" si="566"/>
        <v>120026</v>
      </c>
      <c r="L804" s="251">
        <f t="shared" si="566"/>
        <v>92365.42</v>
      </c>
      <c r="M804" s="3">
        <f t="shared" si="532"/>
        <v>26958</v>
      </c>
      <c r="N804" s="3">
        <f t="shared" si="533"/>
        <v>128.96591739373363</v>
      </c>
      <c r="O804" s="3">
        <f t="shared" si="534"/>
        <v>-27660.58</v>
      </c>
      <c r="P804" s="3">
        <f t="shared" si="535"/>
        <v>76.954509856197816</v>
      </c>
      <c r="Q804" s="3">
        <f t="shared" si="536"/>
        <v>24738.47</v>
      </c>
      <c r="R804" s="3">
        <f t="shared" si="537"/>
        <v>136.58078621023128</v>
      </c>
    </row>
    <row r="805" spans="1:18" s="15" customFormat="1" ht="13.5" x14ac:dyDescent="0.25">
      <c r="A805" s="210" t="s">
        <v>64</v>
      </c>
      <c r="B805" s="60">
        <v>902</v>
      </c>
      <c r="C805" s="4" t="s">
        <v>144</v>
      </c>
      <c r="D805" s="4" t="s">
        <v>22</v>
      </c>
      <c r="E805" s="4" t="s">
        <v>272</v>
      </c>
      <c r="F805" s="4" t="s">
        <v>810</v>
      </c>
      <c r="G805" s="145"/>
      <c r="H805" s="146">
        <f>H806</f>
        <v>3070.53</v>
      </c>
      <c r="I805" s="146">
        <f t="shared" ref="I805:L805" si="567">I806</f>
        <v>0</v>
      </c>
      <c r="J805" s="146">
        <f t="shared" si="567"/>
        <v>0</v>
      </c>
      <c r="K805" s="146">
        <f t="shared" si="567"/>
        <v>0</v>
      </c>
      <c r="L805" s="251">
        <f t="shared" si="567"/>
        <v>0</v>
      </c>
      <c r="M805" s="3">
        <f t="shared" si="532"/>
        <v>0</v>
      </c>
      <c r="N805" s="3" t="s">
        <v>683</v>
      </c>
      <c r="O805" s="3">
        <f t="shared" si="534"/>
        <v>0</v>
      </c>
      <c r="P805" s="3" t="s">
        <v>683</v>
      </c>
      <c r="Q805" s="3">
        <f t="shared" si="536"/>
        <v>-3070.53</v>
      </c>
      <c r="R805" s="3">
        <f t="shared" si="537"/>
        <v>0</v>
      </c>
    </row>
    <row r="806" spans="1:18" s="15" customFormat="1" ht="25.5" x14ac:dyDescent="0.25">
      <c r="A806" s="216" t="s">
        <v>173</v>
      </c>
      <c r="B806" s="7">
        <v>902</v>
      </c>
      <c r="C806" s="8" t="s">
        <v>144</v>
      </c>
      <c r="D806" s="8" t="s">
        <v>22</v>
      </c>
      <c r="E806" s="8" t="s">
        <v>272</v>
      </c>
      <c r="F806" s="8" t="s">
        <v>154</v>
      </c>
      <c r="G806" s="167"/>
      <c r="H806" s="168">
        <v>3070.53</v>
      </c>
      <c r="I806" s="68"/>
      <c r="J806" s="87"/>
      <c r="K806" s="68"/>
      <c r="L806" s="236"/>
      <c r="M806" s="3">
        <f t="shared" si="532"/>
        <v>0</v>
      </c>
      <c r="N806" s="3" t="s">
        <v>683</v>
      </c>
      <c r="O806" s="3">
        <f t="shared" si="534"/>
        <v>0</v>
      </c>
      <c r="P806" s="3" t="s">
        <v>683</v>
      </c>
      <c r="Q806" s="3">
        <f t="shared" si="536"/>
        <v>-3070.53</v>
      </c>
      <c r="R806" s="3">
        <f t="shared" si="537"/>
        <v>0</v>
      </c>
    </row>
    <row r="807" spans="1:18" s="15" customFormat="1" x14ac:dyDescent="0.2">
      <c r="A807" s="185" t="s">
        <v>13</v>
      </c>
      <c r="B807" s="107" t="s">
        <v>252</v>
      </c>
      <c r="C807" s="107" t="s">
        <v>144</v>
      </c>
      <c r="D807" s="107" t="s">
        <v>22</v>
      </c>
      <c r="E807" s="107" t="s">
        <v>272</v>
      </c>
      <c r="F807" s="107">
        <v>850</v>
      </c>
      <c r="G807" s="64"/>
      <c r="H807" s="65">
        <f>H808+H809+H810</f>
        <v>64556.42</v>
      </c>
      <c r="I807" s="65">
        <v>93068</v>
      </c>
      <c r="J807" s="86">
        <f t="shared" ref="J807:L807" si="568">J808+J809+J810</f>
        <v>120026</v>
      </c>
      <c r="K807" s="65">
        <f t="shared" si="568"/>
        <v>120026</v>
      </c>
      <c r="L807" s="235">
        <f t="shared" si="568"/>
        <v>92365.42</v>
      </c>
      <c r="M807" s="3">
        <f t="shared" si="532"/>
        <v>26958</v>
      </c>
      <c r="N807" s="3">
        <f t="shared" si="533"/>
        <v>128.96591739373363</v>
      </c>
      <c r="O807" s="3">
        <f t="shared" si="534"/>
        <v>-27660.58</v>
      </c>
      <c r="P807" s="3">
        <f t="shared" si="535"/>
        <v>76.954509856197816</v>
      </c>
      <c r="Q807" s="3">
        <f t="shared" si="536"/>
        <v>27809</v>
      </c>
      <c r="R807" s="3">
        <f t="shared" si="537"/>
        <v>143.077047952783</v>
      </c>
    </row>
    <row r="808" spans="1:18" s="15" customFormat="1" ht="25.5" x14ac:dyDescent="0.2">
      <c r="A808" s="180" t="s">
        <v>656</v>
      </c>
      <c r="B808" s="66" t="s">
        <v>252</v>
      </c>
      <c r="C808" s="66" t="s">
        <v>144</v>
      </c>
      <c r="D808" s="66" t="s">
        <v>22</v>
      </c>
      <c r="E808" s="66" t="s">
        <v>272</v>
      </c>
      <c r="F808" s="66" t="s">
        <v>30</v>
      </c>
      <c r="G808" s="66"/>
      <c r="H808" s="85">
        <v>49248</v>
      </c>
      <c r="I808" s="68"/>
      <c r="J808" s="87">
        <v>98496</v>
      </c>
      <c r="K808" s="68">
        <v>98496</v>
      </c>
      <c r="L808" s="236">
        <v>82068</v>
      </c>
      <c r="M808" s="3">
        <f t="shared" si="532"/>
        <v>98496</v>
      </c>
      <c r="N808" s="3" t="s">
        <v>683</v>
      </c>
      <c r="O808" s="3">
        <f t="shared" si="534"/>
        <v>-16428</v>
      </c>
      <c r="P808" s="3">
        <f t="shared" si="535"/>
        <v>83.321150097465889</v>
      </c>
      <c r="Q808" s="3">
        <f t="shared" si="536"/>
        <v>32820</v>
      </c>
      <c r="R808" s="3">
        <f t="shared" si="537"/>
        <v>166.64230019493178</v>
      </c>
    </row>
    <row r="809" spans="1:18" s="15" customFormat="1" x14ac:dyDescent="0.2">
      <c r="A809" s="180" t="s">
        <v>338</v>
      </c>
      <c r="B809" s="66" t="s">
        <v>252</v>
      </c>
      <c r="C809" s="66" t="s">
        <v>144</v>
      </c>
      <c r="D809" s="66" t="s">
        <v>22</v>
      </c>
      <c r="E809" s="66" t="s">
        <v>272</v>
      </c>
      <c r="F809" s="66" t="s">
        <v>31</v>
      </c>
      <c r="G809" s="66"/>
      <c r="H809" s="85">
        <v>13980</v>
      </c>
      <c r="I809" s="68"/>
      <c r="J809" s="87">
        <v>18530</v>
      </c>
      <c r="K809" s="68">
        <v>18530</v>
      </c>
      <c r="L809" s="236">
        <v>7850</v>
      </c>
      <c r="M809" s="3">
        <f t="shared" si="532"/>
        <v>18530</v>
      </c>
      <c r="N809" s="3" t="s">
        <v>683</v>
      </c>
      <c r="O809" s="3">
        <f t="shared" si="534"/>
        <v>-10680</v>
      </c>
      <c r="P809" s="3">
        <f t="shared" si="535"/>
        <v>42.363734484619535</v>
      </c>
      <c r="Q809" s="3">
        <f t="shared" si="536"/>
        <v>-6130</v>
      </c>
      <c r="R809" s="3">
        <f t="shared" si="537"/>
        <v>56.151645207439195</v>
      </c>
    </row>
    <row r="810" spans="1:18" s="15" customFormat="1" x14ac:dyDescent="0.2">
      <c r="A810" s="191" t="s">
        <v>339</v>
      </c>
      <c r="B810" s="70" t="s">
        <v>252</v>
      </c>
      <c r="C810" s="70" t="s">
        <v>144</v>
      </c>
      <c r="D810" s="70" t="s">
        <v>22</v>
      </c>
      <c r="E810" s="70" t="s">
        <v>272</v>
      </c>
      <c r="F810" s="70" t="s">
        <v>43</v>
      </c>
      <c r="G810" s="70"/>
      <c r="H810" s="105">
        <v>1328.42</v>
      </c>
      <c r="I810" s="142"/>
      <c r="J810" s="87">
        <v>3000</v>
      </c>
      <c r="K810" s="68">
        <v>3000</v>
      </c>
      <c r="L810" s="236">
        <v>2447.42</v>
      </c>
      <c r="M810" s="3">
        <f t="shared" si="532"/>
        <v>3000</v>
      </c>
      <c r="N810" s="3" t="s">
        <v>683</v>
      </c>
      <c r="O810" s="3">
        <f t="shared" si="534"/>
        <v>-552.57999999999993</v>
      </c>
      <c r="P810" s="3">
        <f t="shared" si="535"/>
        <v>81.580666666666673</v>
      </c>
      <c r="Q810" s="3">
        <f t="shared" si="536"/>
        <v>1119</v>
      </c>
      <c r="R810" s="3">
        <f t="shared" si="537"/>
        <v>184.2354074765511</v>
      </c>
    </row>
    <row r="811" spans="1:18" s="15" customFormat="1" ht="51" x14ac:dyDescent="0.25">
      <c r="A811" s="198" t="s">
        <v>794</v>
      </c>
      <c r="B811" s="40" t="s">
        <v>252</v>
      </c>
      <c r="C811" s="41" t="s">
        <v>144</v>
      </c>
      <c r="D811" s="41" t="s">
        <v>22</v>
      </c>
      <c r="E811" s="41" t="s">
        <v>795</v>
      </c>
      <c r="F811" s="41" t="s">
        <v>19</v>
      </c>
      <c r="G811" s="75"/>
      <c r="H811" s="42">
        <f t="shared" ref="H811:L811" si="569">H812</f>
        <v>1065412.8500000001</v>
      </c>
      <c r="I811" s="42">
        <f t="shared" si="569"/>
        <v>0</v>
      </c>
      <c r="J811" s="42">
        <f t="shared" si="569"/>
        <v>0</v>
      </c>
      <c r="K811" s="42">
        <f t="shared" si="569"/>
        <v>0</v>
      </c>
      <c r="L811" s="239">
        <f t="shared" si="569"/>
        <v>0</v>
      </c>
      <c r="M811" s="3">
        <f t="shared" si="532"/>
        <v>0</v>
      </c>
      <c r="N811" s="3" t="s">
        <v>683</v>
      </c>
      <c r="O811" s="3">
        <f t="shared" si="534"/>
        <v>0</v>
      </c>
      <c r="P811" s="3" t="s">
        <v>683</v>
      </c>
      <c r="Q811" s="3">
        <f t="shared" si="536"/>
        <v>-1065412.8500000001</v>
      </c>
      <c r="R811" s="3">
        <f t="shared" si="537"/>
        <v>0</v>
      </c>
    </row>
    <row r="812" spans="1:18" s="15" customFormat="1" ht="51" x14ac:dyDescent="0.25">
      <c r="A812" s="199" t="s">
        <v>9</v>
      </c>
      <c r="B812" s="60">
        <v>902</v>
      </c>
      <c r="C812" s="4" t="s">
        <v>144</v>
      </c>
      <c r="D812" s="4" t="s">
        <v>22</v>
      </c>
      <c r="E812" s="4" t="s">
        <v>795</v>
      </c>
      <c r="F812" s="4" t="s">
        <v>23</v>
      </c>
      <c r="G812" s="75"/>
      <c r="H812" s="59">
        <f t="shared" ref="H812:L812" si="570">H813+H816</f>
        <v>1065412.8500000001</v>
      </c>
      <c r="I812" s="59">
        <f t="shared" si="570"/>
        <v>0</v>
      </c>
      <c r="J812" s="59">
        <f t="shared" si="570"/>
        <v>0</v>
      </c>
      <c r="K812" s="59">
        <f t="shared" si="570"/>
        <v>0</v>
      </c>
      <c r="L812" s="240">
        <f t="shared" si="570"/>
        <v>0</v>
      </c>
      <c r="M812" s="3">
        <f t="shared" si="532"/>
        <v>0</v>
      </c>
      <c r="N812" s="3" t="s">
        <v>683</v>
      </c>
      <c r="O812" s="3">
        <f t="shared" si="534"/>
        <v>0</v>
      </c>
      <c r="P812" s="3" t="s">
        <v>683</v>
      </c>
      <c r="Q812" s="3">
        <f t="shared" si="536"/>
        <v>-1065412.8500000001</v>
      </c>
      <c r="R812" s="3">
        <f t="shared" si="537"/>
        <v>0</v>
      </c>
    </row>
    <row r="813" spans="1:18" s="15" customFormat="1" ht="13.9" hidden="1" x14ac:dyDescent="0.3">
      <c r="A813" s="199" t="s">
        <v>60</v>
      </c>
      <c r="B813" s="60">
        <v>902</v>
      </c>
      <c r="C813" s="4" t="s">
        <v>144</v>
      </c>
      <c r="D813" s="4" t="s">
        <v>22</v>
      </c>
      <c r="E813" s="4" t="s">
        <v>795</v>
      </c>
      <c r="F813" s="4" t="s">
        <v>111</v>
      </c>
      <c r="G813" s="75"/>
      <c r="H813" s="59">
        <f t="shared" ref="H813:L813" si="571">H814+H815</f>
        <v>0</v>
      </c>
      <c r="I813" s="59">
        <f t="shared" si="571"/>
        <v>0</v>
      </c>
      <c r="J813" s="59">
        <f t="shared" si="571"/>
        <v>0</v>
      </c>
      <c r="K813" s="59">
        <f t="shared" si="571"/>
        <v>0</v>
      </c>
      <c r="L813" s="240">
        <f t="shared" si="571"/>
        <v>0</v>
      </c>
      <c r="M813" s="3">
        <f t="shared" si="532"/>
        <v>0</v>
      </c>
      <c r="N813" s="3" t="s">
        <v>683</v>
      </c>
      <c r="O813" s="3">
        <f t="shared" si="534"/>
        <v>0</v>
      </c>
      <c r="P813" s="3" t="s">
        <v>683</v>
      </c>
      <c r="Q813" s="3">
        <f t="shared" si="536"/>
        <v>0</v>
      </c>
      <c r="R813" s="3" t="e">
        <f t="shared" si="537"/>
        <v>#DIV/0!</v>
      </c>
    </row>
    <row r="814" spans="1:18" s="15" customFormat="1" ht="20.45" hidden="1" x14ac:dyDescent="0.3">
      <c r="A814" s="217" t="s">
        <v>155</v>
      </c>
      <c r="B814" s="161">
        <v>902</v>
      </c>
      <c r="C814" s="161" t="s">
        <v>144</v>
      </c>
      <c r="D814" s="162" t="s">
        <v>22</v>
      </c>
      <c r="E814" s="163" t="s">
        <v>795</v>
      </c>
      <c r="F814" s="162" t="s">
        <v>156</v>
      </c>
      <c r="G814" s="75"/>
      <c r="H814" s="43"/>
      <c r="I814" s="124"/>
      <c r="J814" s="125"/>
      <c r="K814" s="65"/>
      <c r="L814" s="235"/>
      <c r="M814" s="69">
        <f t="shared" ref="M814:M874" si="572">J814-I814</f>
        <v>0</v>
      </c>
      <c r="N814" s="69" t="s">
        <v>683</v>
      </c>
      <c r="O814" s="69">
        <f t="shared" ref="O814:O874" si="573">L814-K814</f>
        <v>0</v>
      </c>
      <c r="P814" s="69" t="s">
        <v>683</v>
      </c>
      <c r="Q814" s="69">
        <f t="shared" ref="Q814:Q874" si="574">L814-H814</f>
        <v>0</v>
      </c>
      <c r="R814" s="3" t="e">
        <f t="shared" ref="R814:R874" si="575">L814/H814*100</f>
        <v>#DIV/0!</v>
      </c>
    </row>
    <row r="815" spans="1:18" s="15" customFormat="1" ht="30.6" hidden="1" x14ac:dyDescent="0.3">
      <c r="A815" s="217" t="s">
        <v>796</v>
      </c>
      <c r="B815" s="161">
        <v>902</v>
      </c>
      <c r="C815" s="161" t="s">
        <v>144</v>
      </c>
      <c r="D815" s="162" t="s">
        <v>22</v>
      </c>
      <c r="E815" s="163" t="s">
        <v>795</v>
      </c>
      <c r="F815" s="162" t="s">
        <v>797</v>
      </c>
      <c r="G815" s="75"/>
      <c r="H815" s="43"/>
      <c r="I815" s="124"/>
      <c r="J815" s="125"/>
      <c r="K815" s="65"/>
      <c r="L815" s="235"/>
      <c r="M815" s="69">
        <f t="shared" si="572"/>
        <v>0</v>
      </c>
      <c r="N815" s="69" t="s">
        <v>683</v>
      </c>
      <c r="O815" s="69">
        <f t="shared" si="573"/>
        <v>0</v>
      </c>
      <c r="P815" s="69" t="s">
        <v>683</v>
      </c>
      <c r="Q815" s="69">
        <f t="shared" si="574"/>
        <v>0</v>
      </c>
      <c r="R815" s="3" t="e">
        <f t="shared" si="575"/>
        <v>#DIV/0!</v>
      </c>
    </row>
    <row r="816" spans="1:18" s="15" customFormat="1" ht="25.5" x14ac:dyDescent="0.25">
      <c r="A816" s="189" t="s">
        <v>10</v>
      </c>
      <c r="B816" s="60">
        <v>902</v>
      </c>
      <c r="C816" s="4" t="s">
        <v>144</v>
      </c>
      <c r="D816" s="4" t="s">
        <v>22</v>
      </c>
      <c r="E816" s="4" t="s">
        <v>795</v>
      </c>
      <c r="F816" s="46" t="s">
        <v>39</v>
      </c>
      <c r="G816" s="75"/>
      <c r="H816" s="45">
        <f t="shared" ref="H816:L816" si="576">H817+H818+H819</f>
        <v>1065412.8500000001</v>
      </c>
      <c r="I816" s="45">
        <f t="shared" si="576"/>
        <v>0</v>
      </c>
      <c r="J816" s="45">
        <f t="shared" si="576"/>
        <v>0</v>
      </c>
      <c r="K816" s="45">
        <f t="shared" si="576"/>
        <v>0</v>
      </c>
      <c r="L816" s="253">
        <f t="shared" si="576"/>
        <v>0</v>
      </c>
      <c r="M816" s="3">
        <f t="shared" si="572"/>
        <v>0</v>
      </c>
      <c r="N816" s="3" t="s">
        <v>683</v>
      </c>
      <c r="O816" s="3">
        <f t="shared" si="573"/>
        <v>0</v>
      </c>
      <c r="P816" s="3" t="s">
        <v>683</v>
      </c>
      <c r="Q816" s="3">
        <f t="shared" si="574"/>
        <v>-1065412.8500000001</v>
      </c>
      <c r="R816" s="3">
        <f t="shared" si="575"/>
        <v>0</v>
      </c>
    </row>
    <row r="817" spans="1:18" s="15" customFormat="1" ht="25.5" x14ac:dyDescent="0.25">
      <c r="A817" s="192" t="s">
        <v>33</v>
      </c>
      <c r="B817" s="7">
        <v>902</v>
      </c>
      <c r="C817" s="8" t="s">
        <v>144</v>
      </c>
      <c r="D817" s="8" t="s">
        <v>22</v>
      </c>
      <c r="E817" s="8" t="s">
        <v>795</v>
      </c>
      <c r="F817" s="9" t="s">
        <v>28</v>
      </c>
      <c r="G817" s="96"/>
      <c r="H817" s="43">
        <v>689486</v>
      </c>
      <c r="I817" s="135"/>
      <c r="J817" s="153"/>
      <c r="K817" s="68"/>
      <c r="L817" s="236"/>
      <c r="M817" s="3">
        <f t="shared" si="572"/>
        <v>0</v>
      </c>
      <c r="N817" s="3" t="s">
        <v>683</v>
      </c>
      <c r="O817" s="3">
        <f t="shared" si="573"/>
        <v>0</v>
      </c>
      <c r="P817" s="3" t="s">
        <v>683</v>
      </c>
      <c r="Q817" s="3">
        <f t="shared" si="574"/>
        <v>-689486</v>
      </c>
      <c r="R817" s="3">
        <f t="shared" si="575"/>
        <v>0</v>
      </c>
    </row>
    <row r="818" spans="1:18" s="15" customFormat="1" ht="21.6" hidden="1" x14ac:dyDescent="0.3">
      <c r="A818" s="192" t="s">
        <v>35</v>
      </c>
      <c r="B818" s="7">
        <v>902</v>
      </c>
      <c r="C818" s="8" t="s">
        <v>144</v>
      </c>
      <c r="D818" s="8" t="s">
        <v>22</v>
      </c>
      <c r="E818" s="8" t="s">
        <v>795</v>
      </c>
      <c r="F818" s="9" t="s">
        <v>26</v>
      </c>
      <c r="G818" s="96"/>
      <c r="H818" s="43"/>
      <c r="I818" s="135"/>
      <c r="J818" s="153"/>
      <c r="K818" s="68"/>
      <c r="L818" s="236"/>
      <c r="M818" s="3">
        <f t="shared" si="572"/>
        <v>0</v>
      </c>
      <c r="N818" s="3" t="s">
        <v>683</v>
      </c>
      <c r="O818" s="3">
        <f t="shared" si="573"/>
        <v>0</v>
      </c>
      <c r="P818" s="3" t="s">
        <v>683</v>
      </c>
      <c r="Q818" s="3">
        <f t="shared" si="574"/>
        <v>0</v>
      </c>
      <c r="R818" s="3" t="e">
        <f t="shared" si="575"/>
        <v>#DIV/0!</v>
      </c>
    </row>
    <row r="819" spans="1:18" s="15" customFormat="1" ht="38.25" x14ac:dyDescent="0.25">
      <c r="A819" s="192" t="s">
        <v>34</v>
      </c>
      <c r="B819" s="7">
        <v>902</v>
      </c>
      <c r="C819" s="8" t="s">
        <v>144</v>
      </c>
      <c r="D819" s="8" t="s">
        <v>22</v>
      </c>
      <c r="E819" s="8" t="s">
        <v>795</v>
      </c>
      <c r="F819" s="9" t="s">
        <v>29</v>
      </c>
      <c r="G819" s="96"/>
      <c r="H819" s="43">
        <v>375926.85</v>
      </c>
      <c r="I819" s="135"/>
      <c r="J819" s="153"/>
      <c r="K819" s="68"/>
      <c r="L819" s="236"/>
      <c r="M819" s="3">
        <f t="shared" si="572"/>
        <v>0</v>
      </c>
      <c r="N819" s="3" t="s">
        <v>683</v>
      </c>
      <c r="O819" s="3">
        <f t="shared" si="573"/>
        <v>0</v>
      </c>
      <c r="P819" s="3" t="s">
        <v>683</v>
      </c>
      <c r="Q819" s="3">
        <f t="shared" si="574"/>
        <v>-375926.85</v>
      </c>
      <c r="R819" s="3">
        <f t="shared" si="575"/>
        <v>0</v>
      </c>
    </row>
    <row r="820" spans="1:18" s="19" customFormat="1" ht="191.25" x14ac:dyDescent="0.2">
      <c r="A820" s="218" t="s">
        <v>534</v>
      </c>
      <c r="B820" s="165" t="s">
        <v>252</v>
      </c>
      <c r="C820" s="165" t="s">
        <v>144</v>
      </c>
      <c r="D820" s="165" t="s">
        <v>22</v>
      </c>
      <c r="E820" s="165" t="s">
        <v>273</v>
      </c>
      <c r="F820" s="165" t="s">
        <v>19</v>
      </c>
      <c r="G820" s="165"/>
      <c r="H820" s="166">
        <f>H821+H829</f>
        <v>8490</v>
      </c>
      <c r="I820" s="166">
        <f t="shared" ref="I820:L820" si="577">I821+I829</f>
        <v>8820</v>
      </c>
      <c r="J820" s="166">
        <f t="shared" si="577"/>
        <v>8820</v>
      </c>
      <c r="K820" s="166">
        <f t="shared" si="577"/>
        <v>8820</v>
      </c>
      <c r="L820" s="254">
        <f t="shared" si="577"/>
        <v>8820</v>
      </c>
      <c r="M820" s="3">
        <f t="shared" si="572"/>
        <v>0</v>
      </c>
      <c r="N820" s="3">
        <f t="shared" ref="N820:N873" si="578">J820/I820*100</f>
        <v>100</v>
      </c>
      <c r="O820" s="3">
        <f t="shared" si="573"/>
        <v>0</v>
      </c>
      <c r="P820" s="3">
        <f t="shared" ref="P820:P874" si="579">L820/K820*100</f>
        <v>100</v>
      </c>
      <c r="Q820" s="3">
        <f t="shared" si="574"/>
        <v>330</v>
      </c>
      <c r="R820" s="3">
        <f t="shared" si="575"/>
        <v>103.886925795053</v>
      </c>
    </row>
    <row r="821" spans="1:18" s="15" customFormat="1" ht="51" x14ac:dyDescent="0.25">
      <c r="A821" s="199" t="s">
        <v>9</v>
      </c>
      <c r="B821" s="60">
        <v>902</v>
      </c>
      <c r="C821" s="4" t="s">
        <v>144</v>
      </c>
      <c r="D821" s="4" t="s">
        <v>22</v>
      </c>
      <c r="E821" s="4" t="s">
        <v>273</v>
      </c>
      <c r="F821" s="4" t="s">
        <v>23</v>
      </c>
      <c r="G821" s="75"/>
      <c r="H821" s="59">
        <f t="shared" ref="H821:L821" si="580">H822+H825</f>
        <v>8490</v>
      </c>
      <c r="I821" s="59">
        <f t="shared" si="580"/>
        <v>0</v>
      </c>
      <c r="J821" s="59">
        <f t="shared" si="580"/>
        <v>0</v>
      </c>
      <c r="K821" s="59">
        <f t="shared" si="580"/>
        <v>0</v>
      </c>
      <c r="L821" s="240">
        <f t="shared" si="580"/>
        <v>0</v>
      </c>
      <c r="M821" s="3">
        <f t="shared" si="572"/>
        <v>0</v>
      </c>
      <c r="N821" s="3" t="s">
        <v>683</v>
      </c>
      <c r="O821" s="3">
        <f t="shared" si="573"/>
        <v>0</v>
      </c>
      <c r="P821" s="3" t="s">
        <v>683</v>
      </c>
      <c r="Q821" s="3">
        <f t="shared" si="574"/>
        <v>-8490</v>
      </c>
      <c r="R821" s="3">
        <f t="shared" si="575"/>
        <v>0</v>
      </c>
    </row>
    <row r="822" spans="1:18" s="15" customFormat="1" ht="13.9" hidden="1" x14ac:dyDescent="0.3">
      <c r="A822" s="199" t="s">
        <v>60</v>
      </c>
      <c r="B822" s="60">
        <v>902</v>
      </c>
      <c r="C822" s="4" t="s">
        <v>144</v>
      </c>
      <c r="D822" s="4" t="s">
        <v>22</v>
      </c>
      <c r="E822" s="4" t="s">
        <v>273</v>
      </c>
      <c r="F822" s="4" t="s">
        <v>111</v>
      </c>
      <c r="G822" s="75"/>
      <c r="H822" s="59">
        <f t="shared" ref="H822:L822" si="581">H823+H824</f>
        <v>0</v>
      </c>
      <c r="I822" s="59">
        <f t="shared" si="581"/>
        <v>0</v>
      </c>
      <c r="J822" s="59">
        <f t="shared" si="581"/>
        <v>0</v>
      </c>
      <c r="K822" s="59">
        <f t="shared" si="581"/>
        <v>0</v>
      </c>
      <c r="L822" s="240">
        <f t="shared" si="581"/>
        <v>0</v>
      </c>
      <c r="M822" s="3">
        <f t="shared" si="572"/>
        <v>0</v>
      </c>
      <c r="N822" s="3" t="s">
        <v>683</v>
      </c>
      <c r="O822" s="3">
        <f t="shared" si="573"/>
        <v>0</v>
      </c>
      <c r="P822" s="3" t="s">
        <v>683</v>
      </c>
      <c r="Q822" s="3">
        <f t="shared" si="574"/>
        <v>0</v>
      </c>
      <c r="R822" s="3" t="s">
        <v>683</v>
      </c>
    </row>
    <row r="823" spans="1:18" s="15" customFormat="1" ht="20.45" hidden="1" x14ac:dyDescent="0.3">
      <c r="A823" s="217" t="s">
        <v>155</v>
      </c>
      <c r="B823" s="161">
        <v>902</v>
      </c>
      <c r="C823" s="161" t="s">
        <v>144</v>
      </c>
      <c r="D823" s="162" t="s">
        <v>22</v>
      </c>
      <c r="E823" s="163" t="s">
        <v>273</v>
      </c>
      <c r="F823" s="162" t="s">
        <v>156</v>
      </c>
      <c r="G823" s="75"/>
      <c r="H823" s="43"/>
      <c r="I823" s="158"/>
      <c r="J823" s="86"/>
      <c r="K823" s="65"/>
      <c r="L823" s="235"/>
      <c r="M823" s="3">
        <f t="shared" si="572"/>
        <v>0</v>
      </c>
      <c r="N823" s="3" t="s">
        <v>683</v>
      </c>
      <c r="O823" s="3">
        <f t="shared" si="573"/>
        <v>0</v>
      </c>
      <c r="P823" s="3" t="s">
        <v>683</v>
      </c>
      <c r="Q823" s="3">
        <f t="shared" si="574"/>
        <v>0</v>
      </c>
      <c r="R823" s="3" t="s">
        <v>683</v>
      </c>
    </row>
    <row r="824" spans="1:18" s="15" customFormat="1" ht="30.6" hidden="1" x14ac:dyDescent="0.3">
      <c r="A824" s="217" t="s">
        <v>796</v>
      </c>
      <c r="B824" s="161">
        <v>902</v>
      </c>
      <c r="C824" s="161" t="s">
        <v>144</v>
      </c>
      <c r="D824" s="162" t="s">
        <v>22</v>
      </c>
      <c r="E824" s="163" t="s">
        <v>273</v>
      </c>
      <c r="F824" s="162" t="s">
        <v>797</v>
      </c>
      <c r="G824" s="75"/>
      <c r="H824" s="43"/>
      <c r="I824" s="158"/>
      <c r="J824" s="86"/>
      <c r="K824" s="65"/>
      <c r="L824" s="235"/>
      <c r="M824" s="3">
        <f t="shared" si="572"/>
        <v>0</v>
      </c>
      <c r="N824" s="3" t="s">
        <v>683</v>
      </c>
      <c r="O824" s="3">
        <f t="shared" si="573"/>
        <v>0</v>
      </c>
      <c r="P824" s="3" t="s">
        <v>683</v>
      </c>
      <c r="Q824" s="3">
        <f t="shared" si="574"/>
        <v>0</v>
      </c>
      <c r="R824" s="3" t="s">
        <v>683</v>
      </c>
    </row>
    <row r="825" spans="1:18" s="15" customFormat="1" ht="25.5" x14ac:dyDescent="0.25">
      <c r="A825" s="189" t="s">
        <v>10</v>
      </c>
      <c r="B825" s="60">
        <v>902</v>
      </c>
      <c r="C825" s="4" t="s">
        <v>144</v>
      </c>
      <c r="D825" s="4" t="s">
        <v>22</v>
      </c>
      <c r="E825" s="4" t="s">
        <v>273</v>
      </c>
      <c r="F825" s="46" t="s">
        <v>39</v>
      </c>
      <c r="G825" s="75"/>
      <c r="H825" s="45">
        <f t="shared" ref="H825:L825" si="582">H826+H827+H828</f>
        <v>8490</v>
      </c>
      <c r="I825" s="45">
        <f t="shared" si="582"/>
        <v>0</v>
      </c>
      <c r="J825" s="45">
        <f t="shared" si="582"/>
        <v>0</v>
      </c>
      <c r="K825" s="45">
        <f t="shared" si="582"/>
        <v>0</v>
      </c>
      <c r="L825" s="253">
        <f t="shared" si="582"/>
        <v>0</v>
      </c>
      <c r="M825" s="3">
        <f t="shared" si="572"/>
        <v>0</v>
      </c>
      <c r="N825" s="3" t="s">
        <v>683</v>
      </c>
      <c r="O825" s="3">
        <f t="shared" si="573"/>
        <v>0</v>
      </c>
      <c r="P825" s="3" t="s">
        <v>683</v>
      </c>
      <c r="Q825" s="3">
        <f t="shared" si="574"/>
        <v>-8490</v>
      </c>
      <c r="R825" s="3">
        <f t="shared" si="575"/>
        <v>0</v>
      </c>
    </row>
    <row r="826" spans="1:18" s="15" customFormat="1" ht="25.5" x14ac:dyDescent="0.25">
      <c r="A826" s="192" t="s">
        <v>33</v>
      </c>
      <c r="B826" s="7">
        <v>902</v>
      </c>
      <c r="C826" s="8" t="s">
        <v>144</v>
      </c>
      <c r="D826" s="8" t="s">
        <v>22</v>
      </c>
      <c r="E826" s="8" t="s">
        <v>273</v>
      </c>
      <c r="F826" s="9" t="s">
        <v>28</v>
      </c>
      <c r="G826" s="75"/>
      <c r="H826" s="43">
        <v>6679.7</v>
      </c>
      <c r="I826" s="158"/>
      <c r="J826" s="86"/>
      <c r="K826" s="65"/>
      <c r="L826" s="235"/>
      <c r="M826" s="3">
        <f t="shared" si="572"/>
        <v>0</v>
      </c>
      <c r="N826" s="3" t="s">
        <v>683</v>
      </c>
      <c r="O826" s="3">
        <f t="shared" si="573"/>
        <v>0</v>
      </c>
      <c r="P826" s="3" t="s">
        <v>683</v>
      </c>
      <c r="Q826" s="3">
        <f t="shared" si="574"/>
        <v>-6679.7</v>
      </c>
      <c r="R826" s="3">
        <f t="shared" si="575"/>
        <v>0</v>
      </c>
    </row>
    <row r="827" spans="1:18" s="15" customFormat="1" ht="21.6" hidden="1" x14ac:dyDescent="0.3">
      <c r="A827" s="192" t="s">
        <v>35</v>
      </c>
      <c r="B827" s="7">
        <v>902</v>
      </c>
      <c r="C827" s="8" t="s">
        <v>144</v>
      </c>
      <c r="D827" s="8" t="s">
        <v>22</v>
      </c>
      <c r="E827" s="8" t="s">
        <v>273</v>
      </c>
      <c r="F827" s="9" t="s">
        <v>26</v>
      </c>
      <c r="G827" s="75"/>
      <c r="H827" s="43"/>
      <c r="I827" s="158"/>
      <c r="J827" s="86"/>
      <c r="K827" s="65"/>
      <c r="L827" s="235"/>
      <c r="M827" s="3">
        <f t="shared" si="572"/>
        <v>0</v>
      </c>
      <c r="N827" s="3" t="s">
        <v>683</v>
      </c>
      <c r="O827" s="3">
        <f t="shared" si="573"/>
        <v>0</v>
      </c>
      <c r="P827" s="3" t="s">
        <v>683</v>
      </c>
      <c r="Q827" s="3">
        <f t="shared" si="574"/>
        <v>0</v>
      </c>
      <c r="R827" s="3" t="s">
        <v>683</v>
      </c>
    </row>
    <row r="828" spans="1:18" s="15" customFormat="1" ht="38.25" x14ac:dyDescent="0.25">
      <c r="A828" s="192" t="s">
        <v>34</v>
      </c>
      <c r="B828" s="7">
        <v>902</v>
      </c>
      <c r="C828" s="8" t="s">
        <v>144</v>
      </c>
      <c r="D828" s="8" t="s">
        <v>22</v>
      </c>
      <c r="E828" s="8" t="s">
        <v>273</v>
      </c>
      <c r="F828" s="9" t="s">
        <v>29</v>
      </c>
      <c r="G828" s="75"/>
      <c r="H828" s="43">
        <v>1810.3</v>
      </c>
      <c r="I828" s="158"/>
      <c r="J828" s="86"/>
      <c r="K828" s="65"/>
      <c r="L828" s="235"/>
      <c r="M828" s="3">
        <f t="shared" si="572"/>
        <v>0</v>
      </c>
      <c r="N828" s="3" t="s">
        <v>683</v>
      </c>
      <c r="O828" s="3">
        <f t="shared" si="573"/>
        <v>0</v>
      </c>
      <c r="P828" s="3" t="s">
        <v>683</v>
      </c>
      <c r="Q828" s="3">
        <f t="shared" si="574"/>
        <v>-1810.3</v>
      </c>
      <c r="R828" s="3">
        <f t="shared" si="575"/>
        <v>0</v>
      </c>
    </row>
    <row r="829" spans="1:18" s="15" customFormat="1" ht="25.5" x14ac:dyDescent="0.2">
      <c r="A829" s="184" t="s">
        <v>47</v>
      </c>
      <c r="B829" s="64" t="s">
        <v>252</v>
      </c>
      <c r="C829" s="64" t="s">
        <v>144</v>
      </c>
      <c r="D829" s="64" t="s">
        <v>22</v>
      </c>
      <c r="E829" s="64" t="s">
        <v>273</v>
      </c>
      <c r="F829" s="64">
        <v>200</v>
      </c>
      <c r="G829" s="64"/>
      <c r="H829" s="65">
        <f t="shared" ref="H829:I830" si="583">H830</f>
        <v>0</v>
      </c>
      <c r="I829" s="65">
        <f t="shared" si="583"/>
        <v>8820</v>
      </c>
      <c r="J829" s="86">
        <f t="shared" ref="J829:J830" si="584">J830</f>
        <v>8820</v>
      </c>
      <c r="K829" s="65">
        <f t="shared" ref="K829:L830" si="585">K830</f>
        <v>8820</v>
      </c>
      <c r="L829" s="235">
        <f t="shared" si="585"/>
        <v>8820</v>
      </c>
      <c r="M829" s="3">
        <f t="shared" si="572"/>
        <v>0</v>
      </c>
      <c r="N829" s="3">
        <f t="shared" si="578"/>
        <v>100</v>
      </c>
      <c r="O829" s="3">
        <f t="shared" si="573"/>
        <v>0</v>
      </c>
      <c r="P829" s="3">
        <f t="shared" si="579"/>
        <v>100</v>
      </c>
      <c r="Q829" s="3">
        <f t="shared" si="574"/>
        <v>8820</v>
      </c>
      <c r="R829" s="3" t="s">
        <v>683</v>
      </c>
    </row>
    <row r="830" spans="1:18" ht="25.5" x14ac:dyDescent="0.2">
      <c r="A830" s="185" t="s">
        <v>11</v>
      </c>
      <c r="B830" s="64" t="s">
        <v>252</v>
      </c>
      <c r="C830" s="64" t="s">
        <v>144</v>
      </c>
      <c r="D830" s="64" t="s">
        <v>22</v>
      </c>
      <c r="E830" s="64" t="s">
        <v>273</v>
      </c>
      <c r="F830" s="64">
        <v>240</v>
      </c>
      <c r="G830" s="64"/>
      <c r="H830" s="65">
        <f t="shared" si="583"/>
        <v>0</v>
      </c>
      <c r="I830" s="65">
        <v>8820</v>
      </c>
      <c r="J830" s="86">
        <f t="shared" si="584"/>
        <v>8820</v>
      </c>
      <c r="K830" s="65">
        <f t="shared" si="585"/>
        <v>8820</v>
      </c>
      <c r="L830" s="235">
        <f t="shared" si="585"/>
        <v>8820</v>
      </c>
      <c r="M830" s="3">
        <f t="shared" si="572"/>
        <v>0</v>
      </c>
      <c r="N830" s="3">
        <f t="shared" si="578"/>
        <v>100</v>
      </c>
      <c r="O830" s="3">
        <f t="shared" si="573"/>
        <v>0</v>
      </c>
      <c r="P830" s="3">
        <f t="shared" si="579"/>
        <v>100</v>
      </c>
      <c r="Q830" s="3">
        <f t="shared" si="574"/>
        <v>8820</v>
      </c>
      <c r="R830" s="3" t="s">
        <v>683</v>
      </c>
    </row>
    <row r="831" spans="1:18" s="15" customFormat="1" x14ac:dyDescent="0.2">
      <c r="A831" s="180" t="s">
        <v>331</v>
      </c>
      <c r="B831" s="66" t="s">
        <v>252</v>
      </c>
      <c r="C831" s="66" t="s">
        <v>144</v>
      </c>
      <c r="D831" s="66" t="s">
        <v>22</v>
      </c>
      <c r="E831" s="66" t="s">
        <v>273</v>
      </c>
      <c r="F831" s="66" t="s">
        <v>25</v>
      </c>
      <c r="G831" s="66" t="s">
        <v>535</v>
      </c>
      <c r="H831" s="85"/>
      <c r="I831" s="68"/>
      <c r="J831" s="87">
        <v>8820</v>
      </c>
      <c r="K831" s="68">
        <v>8820</v>
      </c>
      <c r="L831" s="236">
        <v>8820</v>
      </c>
      <c r="M831" s="3">
        <f t="shared" si="572"/>
        <v>8820</v>
      </c>
      <c r="N831" s="69" t="s">
        <v>683</v>
      </c>
      <c r="O831" s="3">
        <f t="shared" si="573"/>
        <v>0</v>
      </c>
      <c r="P831" s="3">
        <f t="shared" si="579"/>
        <v>100</v>
      </c>
      <c r="Q831" s="3">
        <f t="shared" si="574"/>
        <v>8820</v>
      </c>
      <c r="R831" s="3" t="s">
        <v>683</v>
      </c>
    </row>
    <row r="832" spans="1:18" s="16" customFormat="1" ht="204" x14ac:dyDescent="0.2">
      <c r="A832" s="177" t="s">
        <v>536</v>
      </c>
      <c r="B832" s="61" t="s">
        <v>252</v>
      </c>
      <c r="C832" s="61" t="s">
        <v>144</v>
      </c>
      <c r="D832" s="61" t="s">
        <v>22</v>
      </c>
      <c r="E832" s="61" t="s">
        <v>274</v>
      </c>
      <c r="F832" s="61" t="s">
        <v>19</v>
      </c>
      <c r="G832" s="61"/>
      <c r="H832" s="62">
        <f>H833+H837</f>
        <v>739870</v>
      </c>
      <c r="I832" s="62">
        <f>I833+I837</f>
        <v>657360</v>
      </c>
      <c r="J832" s="88">
        <f t="shared" ref="J832:L832" si="586">J833+J837</f>
        <v>657360</v>
      </c>
      <c r="K832" s="62">
        <f t="shared" si="586"/>
        <v>657360</v>
      </c>
      <c r="L832" s="234">
        <f t="shared" si="586"/>
        <v>657360</v>
      </c>
      <c r="M832" s="3">
        <f t="shared" si="572"/>
        <v>0</v>
      </c>
      <c r="N832" s="3">
        <f t="shared" si="578"/>
        <v>100</v>
      </c>
      <c r="O832" s="3">
        <f t="shared" si="573"/>
        <v>0</v>
      </c>
      <c r="P832" s="3">
        <f t="shared" si="579"/>
        <v>100</v>
      </c>
      <c r="Q832" s="3">
        <f t="shared" si="574"/>
        <v>-82510</v>
      </c>
      <c r="R832" s="3">
        <f t="shared" si="575"/>
        <v>88.84804087204509</v>
      </c>
    </row>
    <row r="833" spans="1:18" ht="51" x14ac:dyDescent="0.2">
      <c r="A833" s="183" t="s">
        <v>9</v>
      </c>
      <c r="B833" s="64" t="s">
        <v>252</v>
      </c>
      <c r="C833" s="64" t="s">
        <v>144</v>
      </c>
      <c r="D833" s="64" t="s">
        <v>22</v>
      </c>
      <c r="E833" s="64" t="s">
        <v>274</v>
      </c>
      <c r="F833" s="64">
        <v>100</v>
      </c>
      <c r="G833" s="64"/>
      <c r="H833" s="65">
        <f>H834</f>
        <v>627750</v>
      </c>
      <c r="I833" s="65">
        <f>I834</f>
        <v>596930</v>
      </c>
      <c r="J833" s="86">
        <f t="shared" ref="J833:L833" si="587">J834</f>
        <v>596930</v>
      </c>
      <c r="K833" s="65">
        <f t="shared" si="587"/>
        <v>596930</v>
      </c>
      <c r="L833" s="235">
        <f t="shared" si="587"/>
        <v>596930</v>
      </c>
      <c r="M833" s="3">
        <f t="shared" si="572"/>
        <v>0</v>
      </c>
      <c r="N833" s="3">
        <f t="shared" si="578"/>
        <v>100</v>
      </c>
      <c r="O833" s="3">
        <f t="shared" si="573"/>
        <v>0</v>
      </c>
      <c r="P833" s="3">
        <f t="shared" si="579"/>
        <v>100</v>
      </c>
      <c r="Q833" s="3">
        <f t="shared" si="574"/>
        <v>-30820</v>
      </c>
      <c r="R833" s="3">
        <f t="shared" si="575"/>
        <v>95.090402230187181</v>
      </c>
    </row>
    <row r="834" spans="1:18" ht="25.5" x14ac:dyDescent="0.2">
      <c r="A834" s="184" t="s">
        <v>10</v>
      </c>
      <c r="B834" s="64" t="s">
        <v>252</v>
      </c>
      <c r="C834" s="64" t="s">
        <v>144</v>
      </c>
      <c r="D834" s="64" t="s">
        <v>22</v>
      </c>
      <c r="E834" s="64" t="s">
        <v>274</v>
      </c>
      <c r="F834" s="64">
        <v>120</v>
      </c>
      <c r="G834" s="64"/>
      <c r="H834" s="65">
        <f>H835+H836</f>
        <v>627750</v>
      </c>
      <c r="I834" s="65">
        <v>596930</v>
      </c>
      <c r="J834" s="86">
        <f t="shared" ref="J834:L834" si="588">J835+J836</f>
        <v>596930</v>
      </c>
      <c r="K834" s="65">
        <f t="shared" si="588"/>
        <v>596930</v>
      </c>
      <c r="L834" s="235">
        <f t="shared" si="588"/>
        <v>596930</v>
      </c>
      <c r="M834" s="3">
        <f t="shared" si="572"/>
        <v>0</v>
      </c>
      <c r="N834" s="3">
        <f t="shared" si="578"/>
        <v>100</v>
      </c>
      <c r="O834" s="3">
        <f t="shared" si="573"/>
        <v>0</v>
      </c>
      <c r="P834" s="3">
        <f t="shared" si="579"/>
        <v>100</v>
      </c>
      <c r="Q834" s="3">
        <f t="shared" si="574"/>
        <v>-30820</v>
      </c>
      <c r="R834" s="3">
        <f t="shared" si="575"/>
        <v>95.090402230187181</v>
      </c>
    </row>
    <row r="835" spans="1:18" s="15" customFormat="1" ht="25.5" x14ac:dyDescent="0.2">
      <c r="A835" s="180" t="s">
        <v>327</v>
      </c>
      <c r="B835" s="66" t="s">
        <v>252</v>
      </c>
      <c r="C835" s="66" t="s">
        <v>144</v>
      </c>
      <c r="D835" s="66" t="s">
        <v>22</v>
      </c>
      <c r="E835" s="66" t="s">
        <v>274</v>
      </c>
      <c r="F835" s="66" t="s">
        <v>28</v>
      </c>
      <c r="G835" s="66" t="s">
        <v>537</v>
      </c>
      <c r="H835" s="85">
        <v>445002.22</v>
      </c>
      <c r="I835" s="68"/>
      <c r="J835" s="87">
        <v>469655</v>
      </c>
      <c r="K835" s="68">
        <v>469655</v>
      </c>
      <c r="L835" s="236">
        <v>469655</v>
      </c>
      <c r="M835" s="3">
        <f t="shared" si="572"/>
        <v>469655</v>
      </c>
      <c r="N835" s="3" t="s">
        <v>683</v>
      </c>
      <c r="O835" s="3">
        <f t="shared" si="573"/>
        <v>0</v>
      </c>
      <c r="P835" s="3">
        <f t="shared" si="579"/>
        <v>100</v>
      </c>
      <c r="Q835" s="3">
        <f t="shared" si="574"/>
        <v>24652.780000000028</v>
      </c>
      <c r="R835" s="3">
        <f t="shared" si="575"/>
        <v>105.53992292442946</v>
      </c>
    </row>
    <row r="836" spans="1:18" s="15" customFormat="1" ht="38.25" x14ac:dyDescent="0.2">
      <c r="A836" s="180" t="s">
        <v>643</v>
      </c>
      <c r="B836" s="66" t="s">
        <v>252</v>
      </c>
      <c r="C836" s="66" t="s">
        <v>144</v>
      </c>
      <c r="D836" s="66" t="s">
        <v>22</v>
      </c>
      <c r="E836" s="66" t="s">
        <v>274</v>
      </c>
      <c r="F836" s="66" t="s">
        <v>29</v>
      </c>
      <c r="G836" s="66" t="s">
        <v>537</v>
      </c>
      <c r="H836" s="85">
        <v>182747.78</v>
      </c>
      <c r="I836" s="68"/>
      <c r="J836" s="87">
        <v>127275</v>
      </c>
      <c r="K836" s="68">
        <v>127275</v>
      </c>
      <c r="L836" s="236">
        <v>127275</v>
      </c>
      <c r="M836" s="3">
        <f t="shared" si="572"/>
        <v>127275</v>
      </c>
      <c r="N836" s="3" t="s">
        <v>683</v>
      </c>
      <c r="O836" s="3">
        <f t="shared" si="573"/>
        <v>0</v>
      </c>
      <c r="P836" s="3">
        <f t="shared" si="579"/>
        <v>100</v>
      </c>
      <c r="Q836" s="3">
        <f t="shared" si="574"/>
        <v>-55472.78</v>
      </c>
      <c r="R836" s="3">
        <f t="shared" si="575"/>
        <v>69.645168877017269</v>
      </c>
    </row>
    <row r="837" spans="1:18" ht="25.5" x14ac:dyDescent="0.2">
      <c r="A837" s="185" t="s">
        <v>11</v>
      </c>
      <c r="B837" s="64" t="s">
        <v>252</v>
      </c>
      <c r="C837" s="64" t="s">
        <v>144</v>
      </c>
      <c r="D837" s="64" t="s">
        <v>22</v>
      </c>
      <c r="E837" s="64" t="s">
        <v>274</v>
      </c>
      <c r="F837" s="64">
        <v>200</v>
      </c>
      <c r="G837" s="64"/>
      <c r="H837" s="65">
        <f>H838</f>
        <v>112120</v>
      </c>
      <c r="I837" s="65">
        <f>I838</f>
        <v>60430</v>
      </c>
      <c r="J837" s="86">
        <f t="shared" ref="J837:J838" si="589">J838</f>
        <v>60430</v>
      </c>
      <c r="K837" s="65">
        <f t="shared" ref="K837:L838" si="590">K838</f>
        <v>60430</v>
      </c>
      <c r="L837" s="235">
        <f t="shared" si="590"/>
        <v>60430</v>
      </c>
      <c r="M837" s="3">
        <f t="shared" si="572"/>
        <v>0</v>
      </c>
      <c r="N837" s="3">
        <f t="shared" si="578"/>
        <v>100</v>
      </c>
      <c r="O837" s="3">
        <f t="shared" si="573"/>
        <v>0</v>
      </c>
      <c r="P837" s="3">
        <f t="shared" si="579"/>
        <v>100</v>
      </c>
      <c r="Q837" s="3">
        <f t="shared" si="574"/>
        <v>-51690</v>
      </c>
      <c r="R837" s="3">
        <f t="shared" si="575"/>
        <v>53.897609703888691</v>
      </c>
    </row>
    <row r="838" spans="1:18" s="15" customFormat="1" x14ac:dyDescent="0.2">
      <c r="A838" s="185" t="s">
        <v>331</v>
      </c>
      <c r="B838" s="64" t="s">
        <v>252</v>
      </c>
      <c r="C838" s="64" t="s">
        <v>144</v>
      </c>
      <c r="D838" s="64" t="s">
        <v>22</v>
      </c>
      <c r="E838" s="64" t="s">
        <v>274</v>
      </c>
      <c r="F838" s="64">
        <v>240</v>
      </c>
      <c r="G838" s="64"/>
      <c r="H838" s="65">
        <f>H839</f>
        <v>112120</v>
      </c>
      <c r="I838" s="65">
        <v>60430</v>
      </c>
      <c r="J838" s="86">
        <f t="shared" si="589"/>
        <v>60430</v>
      </c>
      <c r="K838" s="65">
        <f t="shared" si="590"/>
        <v>60430</v>
      </c>
      <c r="L838" s="235">
        <f t="shared" si="590"/>
        <v>60430</v>
      </c>
      <c r="M838" s="3">
        <f t="shared" si="572"/>
        <v>0</v>
      </c>
      <c r="N838" s="3">
        <f t="shared" si="578"/>
        <v>100</v>
      </c>
      <c r="O838" s="3">
        <f t="shared" si="573"/>
        <v>0</v>
      </c>
      <c r="P838" s="3">
        <f t="shared" si="579"/>
        <v>100</v>
      </c>
      <c r="Q838" s="3">
        <f t="shared" si="574"/>
        <v>-51690</v>
      </c>
      <c r="R838" s="3">
        <f t="shared" si="575"/>
        <v>53.897609703888691</v>
      </c>
    </row>
    <row r="839" spans="1:18" s="15" customFormat="1" x14ac:dyDescent="0.2">
      <c r="A839" s="180" t="s">
        <v>331</v>
      </c>
      <c r="B839" s="66" t="s">
        <v>252</v>
      </c>
      <c r="C839" s="66" t="s">
        <v>144</v>
      </c>
      <c r="D839" s="66" t="s">
        <v>22</v>
      </c>
      <c r="E839" s="66" t="s">
        <v>274</v>
      </c>
      <c r="F839" s="66" t="s">
        <v>25</v>
      </c>
      <c r="G839" s="66" t="s">
        <v>537</v>
      </c>
      <c r="H839" s="85">
        <v>112120</v>
      </c>
      <c r="I839" s="68"/>
      <c r="J839" s="87">
        <v>60430</v>
      </c>
      <c r="K839" s="68">
        <v>60430</v>
      </c>
      <c r="L839" s="236">
        <v>60430</v>
      </c>
      <c r="M839" s="3">
        <f t="shared" si="572"/>
        <v>60430</v>
      </c>
      <c r="N839" s="3" t="s">
        <v>683</v>
      </c>
      <c r="O839" s="3">
        <f t="shared" si="573"/>
        <v>0</v>
      </c>
      <c r="P839" s="3">
        <f t="shared" si="579"/>
        <v>100</v>
      </c>
      <c r="Q839" s="3">
        <f t="shared" si="574"/>
        <v>-51690</v>
      </c>
      <c r="R839" s="3">
        <f t="shared" si="575"/>
        <v>53.897609703888691</v>
      </c>
    </row>
    <row r="840" spans="1:18" s="16" customFormat="1" ht="153" x14ac:dyDescent="0.2">
      <c r="A840" s="177" t="s">
        <v>538</v>
      </c>
      <c r="B840" s="61" t="s">
        <v>252</v>
      </c>
      <c r="C840" s="61" t="s">
        <v>144</v>
      </c>
      <c r="D840" s="61" t="s">
        <v>22</v>
      </c>
      <c r="E840" s="61" t="s">
        <v>275</v>
      </c>
      <c r="F840" s="61" t="s">
        <v>19</v>
      </c>
      <c r="G840" s="61"/>
      <c r="H840" s="62">
        <f>H841+H845</f>
        <v>77710</v>
      </c>
      <c r="I840" s="62">
        <f>I841+I845</f>
        <v>162700</v>
      </c>
      <c r="J840" s="88">
        <f t="shared" ref="J840:L840" si="591">J841+J845</f>
        <v>162700</v>
      </c>
      <c r="K840" s="62">
        <f t="shared" si="591"/>
        <v>162700</v>
      </c>
      <c r="L840" s="234">
        <f t="shared" si="591"/>
        <v>162700</v>
      </c>
      <c r="M840" s="3">
        <f t="shared" si="572"/>
        <v>0</v>
      </c>
      <c r="N840" s="3">
        <f t="shared" si="578"/>
        <v>100</v>
      </c>
      <c r="O840" s="3">
        <f t="shared" si="573"/>
        <v>0</v>
      </c>
      <c r="P840" s="3">
        <f t="shared" si="579"/>
        <v>100</v>
      </c>
      <c r="Q840" s="3">
        <f t="shared" si="574"/>
        <v>84990</v>
      </c>
      <c r="R840" s="3">
        <f t="shared" si="575"/>
        <v>209.36816368549736</v>
      </c>
    </row>
    <row r="841" spans="1:18" ht="51" x14ac:dyDescent="0.2">
      <c r="A841" s="183" t="s">
        <v>9</v>
      </c>
      <c r="B841" s="64" t="s">
        <v>252</v>
      </c>
      <c r="C841" s="64" t="s">
        <v>144</v>
      </c>
      <c r="D841" s="64" t="s">
        <v>22</v>
      </c>
      <c r="E841" s="64" t="s">
        <v>275</v>
      </c>
      <c r="F841" s="64">
        <v>100</v>
      </c>
      <c r="G841" s="64"/>
      <c r="H841" s="65">
        <f>H842</f>
        <v>56850</v>
      </c>
      <c r="I841" s="65">
        <f>I842</f>
        <v>120730</v>
      </c>
      <c r="J841" s="86">
        <f t="shared" ref="J841:L841" si="592">J842</f>
        <v>120730</v>
      </c>
      <c r="K841" s="65">
        <f t="shared" si="592"/>
        <v>120730</v>
      </c>
      <c r="L841" s="235">
        <f t="shared" si="592"/>
        <v>120730</v>
      </c>
      <c r="M841" s="3">
        <f t="shared" si="572"/>
        <v>0</v>
      </c>
      <c r="N841" s="3">
        <f t="shared" si="578"/>
        <v>100</v>
      </c>
      <c r="O841" s="3">
        <f t="shared" si="573"/>
        <v>0</v>
      </c>
      <c r="P841" s="3">
        <f t="shared" si="579"/>
        <v>100</v>
      </c>
      <c r="Q841" s="3">
        <f t="shared" si="574"/>
        <v>63880</v>
      </c>
      <c r="R841" s="3">
        <f t="shared" si="575"/>
        <v>212.36587510993843</v>
      </c>
    </row>
    <row r="842" spans="1:18" ht="25.5" x14ac:dyDescent="0.2">
      <c r="A842" s="184" t="s">
        <v>10</v>
      </c>
      <c r="B842" s="64" t="s">
        <v>252</v>
      </c>
      <c r="C842" s="64" t="s">
        <v>144</v>
      </c>
      <c r="D842" s="64" t="s">
        <v>22</v>
      </c>
      <c r="E842" s="64" t="s">
        <v>275</v>
      </c>
      <c r="F842" s="64">
        <v>120</v>
      </c>
      <c r="G842" s="64"/>
      <c r="H842" s="65">
        <f>H843+H844</f>
        <v>56850</v>
      </c>
      <c r="I842" s="65">
        <v>120730</v>
      </c>
      <c r="J842" s="86">
        <f t="shared" ref="J842:L842" si="593">J843+J844</f>
        <v>120730</v>
      </c>
      <c r="K842" s="65">
        <f t="shared" si="593"/>
        <v>120730</v>
      </c>
      <c r="L842" s="235">
        <f t="shared" si="593"/>
        <v>120730</v>
      </c>
      <c r="M842" s="3">
        <f t="shared" si="572"/>
        <v>0</v>
      </c>
      <c r="N842" s="3">
        <f t="shared" si="578"/>
        <v>100</v>
      </c>
      <c r="O842" s="3">
        <f t="shared" si="573"/>
        <v>0</v>
      </c>
      <c r="P842" s="3">
        <f t="shared" si="579"/>
        <v>100</v>
      </c>
      <c r="Q842" s="3">
        <f t="shared" si="574"/>
        <v>63880</v>
      </c>
      <c r="R842" s="3">
        <f t="shared" si="575"/>
        <v>212.36587510993843</v>
      </c>
    </row>
    <row r="843" spans="1:18" s="15" customFormat="1" ht="25.5" x14ac:dyDescent="0.2">
      <c r="A843" s="180" t="s">
        <v>327</v>
      </c>
      <c r="B843" s="66" t="s">
        <v>252</v>
      </c>
      <c r="C843" s="66" t="s">
        <v>144</v>
      </c>
      <c r="D843" s="66" t="s">
        <v>22</v>
      </c>
      <c r="E843" s="66" t="s">
        <v>275</v>
      </c>
      <c r="F843" s="66" t="s">
        <v>28</v>
      </c>
      <c r="G843" s="66" t="s">
        <v>539</v>
      </c>
      <c r="H843" s="85">
        <v>44552.47</v>
      </c>
      <c r="I843" s="68"/>
      <c r="J843" s="87">
        <v>94988</v>
      </c>
      <c r="K843" s="68">
        <v>94988</v>
      </c>
      <c r="L843" s="236">
        <v>94988</v>
      </c>
      <c r="M843" s="3">
        <f t="shared" si="572"/>
        <v>94988</v>
      </c>
      <c r="N843" s="3" t="s">
        <v>683</v>
      </c>
      <c r="O843" s="3">
        <f t="shared" si="573"/>
        <v>0</v>
      </c>
      <c r="P843" s="3">
        <f t="shared" si="579"/>
        <v>100</v>
      </c>
      <c r="Q843" s="3">
        <f t="shared" si="574"/>
        <v>50435.53</v>
      </c>
      <c r="R843" s="3">
        <f t="shared" si="575"/>
        <v>213.20478976810938</v>
      </c>
    </row>
    <row r="844" spans="1:18" s="15" customFormat="1" ht="38.25" x14ac:dyDescent="0.2">
      <c r="A844" s="180" t="s">
        <v>643</v>
      </c>
      <c r="B844" s="66" t="s">
        <v>252</v>
      </c>
      <c r="C844" s="66" t="s">
        <v>144</v>
      </c>
      <c r="D844" s="66" t="s">
        <v>22</v>
      </c>
      <c r="E844" s="66" t="s">
        <v>275</v>
      </c>
      <c r="F844" s="66" t="s">
        <v>29</v>
      </c>
      <c r="G844" s="66" t="s">
        <v>539</v>
      </c>
      <c r="H844" s="85">
        <v>12297.53</v>
      </c>
      <c r="I844" s="68"/>
      <c r="J844" s="87">
        <v>25742</v>
      </c>
      <c r="K844" s="68">
        <v>25742</v>
      </c>
      <c r="L844" s="236">
        <v>25742</v>
      </c>
      <c r="M844" s="3">
        <f t="shared" si="572"/>
        <v>25742</v>
      </c>
      <c r="N844" s="3" t="s">
        <v>683</v>
      </c>
      <c r="O844" s="3">
        <f t="shared" si="573"/>
        <v>0</v>
      </c>
      <c r="P844" s="3">
        <f t="shared" si="579"/>
        <v>100</v>
      </c>
      <c r="Q844" s="3">
        <f t="shared" si="574"/>
        <v>13444.47</v>
      </c>
      <c r="R844" s="3">
        <f t="shared" si="575"/>
        <v>209.32658834741611</v>
      </c>
    </row>
    <row r="845" spans="1:18" ht="25.5" x14ac:dyDescent="0.2">
      <c r="A845" s="184" t="s">
        <v>47</v>
      </c>
      <c r="B845" s="64" t="s">
        <v>252</v>
      </c>
      <c r="C845" s="64" t="s">
        <v>144</v>
      </c>
      <c r="D845" s="64" t="s">
        <v>22</v>
      </c>
      <c r="E845" s="64" t="s">
        <v>275</v>
      </c>
      <c r="F845" s="64">
        <v>200</v>
      </c>
      <c r="G845" s="64"/>
      <c r="H845" s="65">
        <f>H846</f>
        <v>20860</v>
      </c>
      <c r="I845" s="65">
        <f>I846</f>
        <v>41970</v>
      </c>
      <c r="J845" s="86">
        <f t="shared" ref="J845:J846" si="594">J846</f>
        <v>41970</v>
      </c>
      <c r="K845" s="65">
        <f t="shared" ref="K845:L846" si="595">K846</f>
        <v>41970</v>
      </c>
      <c r="L845" s="235">
        <f t="shared" si="595"/>
        <v>41970</v>
      </c>
      <c r="M845" s="3">
        <f t="shared" si="572"/>
        <v>0</v>
      </c>
      <c r="N845" s="3">
        <f t="shared" si="578"/>
        <v>100</v>
      </c>
      <c r="O845" s="3">
        <f t="shared" si="573"/>
        <v>0</v>
      </c>
      <c r="P845" s="3">
        <f t="shared" si="579"/>
        <v>100</v>
      </c>
      <c r="Q845" s="3">
        <f t="shared" si="574"/>
        <v>21110</v>
      </c>
      <c r="R845" s="3">
        <f t="shared" si="575"/>
        <v>201.19846596356666</v>
      </c>
    </row>
    <row r="846" spans="1:18" ht="25.5" x14ac:dyDescent="0.2">
      <c r="A846" s="185" t="s">
        <v>11</v>
      </c>
      <c r="B846" s="64" t="s">
        <v>252</v>
      </c>
      <c r="C846" s="64" t="s">
        <v>144</v>
      </c>
      <c r="D846" s="64" t="s">
        <v>22</v>
      </c>
      <c r="E846" s="64" t="s">
        <v>275</v>
      </c>
      <c r="F846" s="64">
        <v>240</v>
      </c>
      <c r="G846" s="64"/>
      <c r="H846" s="65">
        <f>H847</f>
        <v>20860</v>
      </c>
      <c r="I846" s="65">
        <v>41970</v>
      </c>
      <c r="J846" s="86">
        <f t="shared" si="594"/>
        <v>41970</v>
      </c>
      <c r="K846" s="65">
        <f t="shared" si="595"/>
        <v>41970</v>
      </c>
      <c r="L846" s="235">
        <f t="shared" si="595"/>
        <v>41970</v>
      </c>
      <c r="M846" s="3">
        <f t="shared" si="572"/>
        <v>0</v>
      </c>
      <c r="N846" s="3">
        <f t="shared" si="578"/>
        <v>100</v>
      </c>
      <c r="O846" s="3">
        <f t="shared" si="573"/>
        <v>0</v>
      </c>
      <c r="P846" s="3">
        <f t="shared" si="579"/>
        <v>100</v>
      </c>
      <c r="Q846" s="3">
        <f t="shared" si="574"/>
        <v>21110</v>
      </c>
      <c r="R846" s="3">
        <f t="shared" si="575"/>
        <v>201.19846596356666</v>
      </c>
    </row>
    <row r="847" spans="1:18" s="15" customFormat="1" x14ac:dyDescent="0.2">
      <c r="A847" s="180" t="s">
        <v>331</v>
      </c>
      <c r="B847" s="66" t="s">
        <v>252</v>
      </c>
      <c r="C847" s="66" t="s">
        <v>144</v>
      </c>
      <c r="D847" s="66" t="s">
        <v>22</v>
      </c>
      <c r="E847" s="66" t="s">
        <v>275</v>
      </c>
      <c r="F847" s="66" t="s">
        <v>25</v>
      </c>
      <c r="G847" s="66" t="s">
        <v>539</v>
      </c>
      <c r="H847" s="85">
        <v>20860</v>
      </c>
      <c r="I847" s="68"/>
      <c r="J847" s="87">
        <v>41970</v>
      </c>
      <c r="K847" s="68">
        <v>41970</v>
      </c>
      <c r="L847" s="236">
        <v>41970</v>
      </c>
      <c r="M847" s="3">
        <f t="shared" si="572"/>
        <v>41970</v>
      </c>
      <c r="N847" s="3" t="s">
        <v>683</v>
      </c>
      <c r="O847" s="3">
        <f t="shared" si="573"/>
        <v>0</v>
      </c>
      <c r="P847" s="3">
        <f t="shared" si="579"/>
        <v>100</v>
      </c>
      <c r="Q847" s="3">
        <f t="shared" si="574"/>
        <v>21110</v>
      </c>
      <c r="R847" s="3">
        <f t="shared" si="575"/>
        <v>201.19846596356666</v>
      </c>
    </row>
    <row r="848" spans="1:18" s="19" customFormat="1" ht="102" x14ac:dyDescent="0.2">
      <c r="A848" s="177" t="s">
        <v>540</v>
      </c>
      <c r="B848" s="61" t="s">
        <v>252</v>
      </c>
      <c r="C848" s="61" t="s">
        <v>144</v>
      </c>
      <c r="D848" s="61" t="s">
        <v>22</v>
      </c>
      <c r="E848" s="61" t="s">
        <v>276</v>
      </c>
      <c r="F848" s="61" t="s">
        <v>19</v>
      </c>
      <c r="G848" s="61"/>
      <c r="H848" s="62">
        <f t="shared" ref="H848:I850" si="596">H849</f>
        <v>17630</v>
      </c>
      <c r="I848" s="62">
        <f t="shared" si="596"/>
        <v>17630</v>
      </c>
      <c r="J848" s="88">
        <f t="shared" ref="J848:J850" si="597">J849</f>
        <v>17630</v>
      </c>
      <c r="K848" s="62">
        <f t="shared" ref="K848:L850" si="598">K849</f>
        <v>17630</v>
      </c>
      <c r="L848" s="234">
        <f t="shared" si="598"/>
        <v>17630</v>
      </c>
      <c r="M848" s="3">
        <f t="shared" si="572"/>
        <v>0</v>
      </c>
      <c r="N848" s="3">
        <f t="shared" si="578"/>
        <v>100</v>
      </c>
      <c r="O848" s="3">
        <f t="shared" si="573"/>
        <v>0</v>
      </c>
      <c r="P848" s="3">
        <f t="shared" si="579"/>
        <v>100</v>
      </c>
      <c r="Q848" s="3">
        <f t="shared" si="574"/>
        <v>0</v>
      </c>
      <c r="R848" s="3">
        <f t="shared" si="575"/>
        <v>100</v>
      </c>
    </row>
    <row r="849" spans="1:18" s="15" customFormat="1" ht="25.5" x14ac:dyDescent="0.2">
      <c r="A849" s="184" t="s">
        <v>47</v>
      </c>
      <c r="B849" s="64" t="s">
        <v>252</v>
      </c>
      <c r="C849" s="64" t="s">
        <v>144</v>
      </c>
      <c r="D849" s="64" t="s">
        <v>22</v>
      </c>
      <c r="E849" s="64" t="s">
        <v>276</v>
      </c>
      <c r="F849" s="64">
        <v>200</v>
      </c>
      <c r="G849" s="64"/>
      <c r="H849" s="65">
        <f t="shared" si="596"/>
        <v>17630</v>
      </c>
      <c r="I849" s="65">
        <f t="shared" si="596"/>
        <v>17630</v>
      </c>
      <c r="J849" s="86">
        <f t="shared" si="597"/>
        <v>17630</v>
      </c>
      <c r="K849" s="65">
        <f t="shared" si="598"/>
        <v>17630</v>
      </c>
      <c r="L849" s="235">
        <f t="shared" si="598"/>
        <v>17630</v>
      </c>
      <c r="M849" s="3">
        <f t="shared" si="572"/>
        <v>0</v>
      </c>
      <c r="N849" s="3">
        <f t="shared" si="578"/>
        <v>100</v>
      </c>
      <c r="O849" s="3">
        <f t="shared" si="573"/>
        <v>0</v>
      </c>
      <c r="P849" s="3">
        <f t="shared" si="579"/>
        <v>100</v>
      </c>
      <c r="Q849" s="3">
        <f t="shared" si="574"/>
        <v>0</v>
      </c>
      <c r="R849" s="3">
        <f t="shared" si="575"/>
        <v>100</v>
      </c>
    </row>
    <row r="850" spans="1:18" s="15" customFormat="1" ht="25.5" x14ac:dyDescent="0.2">
      <c r="A850" s="185" t="s">
        <v>11</v>
      </c>
      <c r="B850" s="64" t="s">
        <v>252</v>
      </c>
      <c r="C850" s="64" t="s">
        <v>144</v>
      </c>
      <c r="D850" s="64" t="s">
        <v>22</v>
      </c>
      <c r="E850" s="64" t="s">
        <v>276</v>
      </c>
      <c r="F850" s="64">
        <v>240</v>
      </c>
      <c r="G850" s="64"/>
      <c r="H850" s="65">
        <f t="shared" si="596"/>
        <v>17630</v>
      </c>
      <c r="I850" s="65">
        <v>17630</v>
      </c>
      <c r="J850" s="86">
        <f t="shared" si="597"/>
        <v>17630</v>
      </c>
      <c r="K850" s="65">
        <f t="shared" si="598"/>
        <v>17630</v>
      </c>
      <c r="L850" s="235">
        <f t="shared" si="598"/>
        <v>17630</v>
      </c>
      <c r="M850" s="3">
        <f t="shared" si="572"/>
        <v>0</v>
      </c>
      <c r="N850" s="3">
        <f t="shared" si="578"/>
        <v>100</v>
      </c>
      <c r="O850" s="3">
        <f t="shared" si="573"/>
        <v>0</v>
      </c>
      <c r="P850" s="3">
        <f t="shared" si="579"/>
        <v>100</v>
      </c>
      <c r="Q850" s="3">
        <f t="shared" si="574"/>
        <v>0</v>
      </c>
      <c r="R850" s="3">
        <f t="shared" si="575"/>
        <v>100</v>
      </c>
    </row>
    <row r="851" spans="1:18" s="15" customFormat="1" x14ac:dyDescent="0.2">
      <c r="A851" s="180" t="s">
        <v>331</v>
      </c>
      <c r="B851" s="66" t="s">
        <v>252</v>
      </c>
      <c r="C851" s="66" t="s">
        <v>144</v>
      </c>
      <c r="D851" s="66" t="s">
        <v>22</v>
      </c>
      <c r="E851" s="66" t="s">
        <v>276</v>
      </c>
      <c r="F851" s="66" t="s">
        <v>25</v>
      </c>
      <c r="G851" s="66" t="s">
        <v>541</v>
      </c>
      <c r="H851" s="85">
        <v>17630</v>
      </c>
      <c r="I851" s="68"/>
      <c r="J851" s="87">
        <v>17630</v>
      </c>
      <c r="K851" s="68">
        <v>17630</v>
      </c>
      <c r="L851" s="236">
        <v>17630</v>
      </c>
      <c r="M851" s="3">
        <f t="shared" si="572"/>
        <v>17630</v>
      </c>
      <c r="N851" s="3" t="s">
        <v>683</v>
      </c>
      <c r="O851" s="3">
        <f t="shared" si="573"/>
        <v>0</v>
      </c>
      <c r="P851" s="3">
        <f t="shared" si="579"/>
        <v>100</v>
      </c>
      <c r="Q851" s="3">
        <f t="shared" si="574"/>
        <v>0</v>
      </c>
      <c r="R851" s="3">
        <f t="shared" si="575"/>
        <v>100</v>
      </c>
    </row>
    <row r="852" spans="1:18" s="19" customFormat="1" x14ac:dyDescent="0.2">
      <c r="A852" s="177" t="s">
        <v>542</v>
      </c>
      <c r="B852" s="61" t="s">
        <v>252</v>
      </c>
      <c r="C852" s="61" t="s">
        <v>144</v>
      </c>
      <c r="D852" s="61" t="s">
        <v>22</v>
      </c>
      <c r="E852" s="61" t="s">
        <v>277</v>
      </c>
      <c r="F852" s="61" t="s">
        <v>19</v>
      </c>
      <c r="G852" s="61"/>
      <c r="H852" s="62">
        <f>H853+H858+H862</f>
        <v>27627053.449999999</v>
      </c>
      <c r="I852" s="62">
        <f>I853+I858+I862</f>
        <v>32504035</v>
      </c>
      <c r="J852" s="88">
        <f t="shared" ref="J852:L852" si="599">J853+J858+J862</f>
        <v>32504035</v>
      </c>
      <c r="K852" s="62">
        <f t="shared" si="599"/>
        <v>32504035</v>
      </c>
      <c r="L852" s="234">
        <f t="shared" si="599"/>
        <v>32479692.16</v>
      </c>
      <c r="M852" s="3">
        <f t="shared" si="572"/>
        <v>0</v>
      </c>
      <c r="N852" s="3">
        <f t="shared" si="578"/>
        <v>100</v>
      </c>
      <c r="O852" s="3">
        <f t="shared" si="573"/>
        <v>-24342.839999999851</v>
      </c>
      <c r="P852" s="3">
        <f t="shared" si="579"/>
        <v>99.925108251944721</v>
      </c>
      <c r="Q852" s="3">
        <f t="shared" si="574"/>
        <v>4852638.7100000009</v>
      </c>
      <c r="R852" s="3">
        <f t="shared" si="575"/>
        <v>117.56480733199581</v>
      </c>
    </row>
    <row r="853" spans="1:18" s="15" customFormat="1" ht="51" x14ac:dyDescent="0.2">
      <c r="A853" s="183" t="s">
        <v>9</v>
      </c>
      <c r="B853" s="64" t="s">
        <v>252</v>
      </c>
      <c r="C853" s="64" t="s">
        <v>144</v>
      </c>
      <c r="D853" s="64" t="s">
        <v>22</v>
      </c>
      <c r="E853" s="64" t="s">
        <v>277</v>
      </c>
      <c r="F853" s="64">
        <v>100</v>
      </c>
      <c r="G853" s="64"/>
      <c r="H853" s="65">
        <f>H854</f>
        <v>26941720</v>
      </c>
      <c r="I853" s="65">
        <f>I854</f>
        <v>31869245</v>
      </c>
      <c r="J853" s="86">
        <f t="shared" ref="J853:L853" si="600">J854</f>
        <v>31869245</v>
      </c>
      <c r="K853" s="65">
        <f t="shared" si="600"/>
        <v>31869245</v>
      </c>
      <c r="L853" s="235">
        <f t="shared" si="600"/>
        <v>31869244.489999998</v>
      </c>
      <c r="M853" s="3">
        <f t="shared" si="572"/>
        <v>0</v>
      </c>
      <c r="N853" s="3">
        <f t="shared" si="578"/>
        <v>100</v>
      </c>
      <c r="O853" s="3">
        <f t="shared" si="573"/>
        <v>-0.51000000163912773</v>
      </c>
      <c r="P853" s="3">
        <f t="shared" si="579"/>
        <v>99.99999839971106</v>
      </c>
      <c r="Q853" s="3">
        <f t="shared" si="574"/>
        <v>4927524.4899999984</v>
      </c>
      <c r="R853" s="3">
        <f t="shared" si="575"/>
        <v>118.28956907725268</v>
      </c>
    </row>
    <row r="854" spans="1:18" s="15" customFormat="1" x14ac:dyDescent="0.2">
      <c r="A854" s="185" t="s">
        <v>60</v>
      </c>
      <c r="B854" s="64" t="s">
        <v>252</v>
      </c>
      <c r="C854" s="64" t="s">
        <v>144</v>
      </c>
      <c r="D854" s="64" t="s">
        <v>22</v>
      </c>
      <c r="E854" s="64" t="s">
        <v>277</v>
      </c>
      <c r="F854" s="64">
        <v>110</v>
      </c>
      <c r="G854" s="64"/>
      <c r="H854" s="65">
        <f>H855+H856+H857</f>
        <v>26941720</v>
      </c>
      <c r="I854" s="65">
        <v>31869245</v>
      </c>
      <c r="J854" s="86">
        <f t="shared" ref="J854:L854" si="601">J855+J856+J857</f>
        <v>31869245</v>
      </c>
      <c r="K854" s="65">
        <f t="shared" si="601"/>
        <v>31869245</v>
      </c>
      <c r="L854" s="235">
        <f t="shared" si="601"/>
        <v>31869244.489999998</v>
      </c>
      <c r="M854" s="3">
        <f t="shared" si="572"/>
        <v>0</v>
      </c>
      <c r="N854" s="3">
        <f t="shared" si="578"/>
        <v>100</v>
      </c>
      <c r="O854" s="3">
        <f t="shared" si="573"/>
        <v>-0.51000000163912773</v>
      </c>
      <c r="P854" s="3">
        <f t="shared" si="579"/>
        <v>99.99999839971106</v>
      </c>
      <c r="Q854" s="3">
        <f t="shared" si="574"/>
        <v>4927524.4899999984</v>
      </c>
      <c r="R854" s="3">
        <f t="shared" si="575"/>
        <v>118.28956907725268</v>
      </c>
    </row>
    <row r="855" spans="1:18" s="15" customFormat="1" x14ac:dyDescent="0.2">
      <c r="A855" s="180" t="s">
        <v>380</v>
      </c>
      <c r="B855" s="66" t="s">
        <v>252</v>
      </c>
      <c r="C855" s="66" t="s">
        <v>144</v>
      </c>
      <c r="D855" s="66" t="s">
        <v>22</v>
      </c>
      <c r="E855" s="66" t="s">
        <v>277</v>
      </c>
      <c r="F855" s="66" t="s">
        <v>157</v>
      </c>
      <c r="G855" s="66"/>
      <c r="H855" s="85">
        <v>22481847</v>
      </c>
      <c r="I855" s="68"/>
      <c r="J855" s="87">
        <v>24613269.82</v>
      </c>
      <c r="K855" s="68">
        <v>24613269.82</v>
      </c>
      <c r="L855" s="236">
        <v>24613269.82</v>
      </c>
      <c r="M855" s="3">
        <f t="shared" si="572"/>
        <v>24613269.82</v>
      </c>
      <c r="N855" s="3" t="s">
        <v>683</v>
      </c>
      <c r="O855" s="3">
        <f t="shared" si="573"/>
        <v>0</v>
      </c>
      <c r="P855" s="3">
        <f t="shared" si="579"/>
        <v>100</v>
      </c>
      <c r="Q855" s="3">
        <f t="shared" si="574"/>
        <v>2131422.8200000003</v>
      </c>
      <c r="R855" s="3">
        <f t="shared" si="575"/>
        <v>109.48063929089101</v>
      </c>
    </row>
    <row r="856" spans="1:18" s="15" customFormat="1" ht="25.5" x14ac:dyDescent="0.2">
      <c r="A856" s="180" t="s">
        <v>381</v>
      </c>
      <c r="B856" s="66" t="s">
        <v>252</v>
      </c>
      <c r="C856" s="66" t="s">
        <v>144</v>
      </c>
      <c r="D856" s="66" t="s">
        <v>22</v>
      </c>
      <c r="E856" s="66" t="s">
        <v>277</v>
      </c>
      <c r="F856" s="66" t="s">
        <v>156</v>
      </c>
      <c r="G856" s="66"/>
      <c r="H856" s="43">
        <v>729493</v>
      </c>
      <c r="I856" s="68"/>
      <c r="J856" s="87">
        <v>191380</v>
      </c>
      <c r="K856" s="68">
        <v>191380</v>
      </c>
      <c r="L856" s="236">
        <v>191379.49</v>
      </c>
      <c r="M856" s="3">
        <f t="shared" si="572"/>
        <v>191380</v>
      </c>
      <c r="N856" s="3" t="s">
        <v>683</v>
      </c>
      <c r="O856" s="3">
        <f t="shared" si="573"/>
        <v>-0.51000000000931323</v>
      </c>
      <c r="P856" s="3">
        <f t="shared" si="579"/>
        <v>99.999733514473817</v>
      </c>
      <c r="Q856" s="3">
        <f t="shared" si="574"/>
        <v>-538113.51</v>
      </c>
      <c r="R856" s="3">
        <f t="shared" si="575"/>
        <v>26.234588954246302</v>
      </c>
    </row>
    <row r="857" spans="1:18" s="15" customFormat="1" ht="38.25" x14ac:dyDescent="0.2">
      <c r="A857" s="180" t="s">
        <v>382</v>
      </c>
      <c r="B857" s="66" t="s">
        <v>252</v>
      </c>
      <c r="C857" s="66" t="s">
        <v>144</v>
      </c>
      <c r="D857" s="66" t="s">
        <v>22</v>
      </c>
      <c r="E857" s="66" t="s">
        <v>277</v>
      </c>
      <c r="F857" s="66" t="s">
        <v>158</v>
      </c>
      <c r="G857" s="66"/>
      <c r="H857" s="43">
        <v>3730380</v>
      </c>
      <c r="I857" s="68"/>
      <c r="J857" s="87">
        <v>7064595.1799999997</v>
      </c>
      <c r="K857" s="68">
        <v>7064595.1799999997</v>
      </c>
      <c r="L857" s="236">
        <v>7064595.1799999997</v>
      </c>
      <c r="M857" s="3">
        <f t="shared" si="572"/>
        <v>7064595.1799999997</v>
      </c>
      <c r="N857" s="3" t="s">
        <v>683</v>
      </c>
      <c r="O857" s="3">
        <f t="shared" si="573"/>
        <v>0</v>
      </c>
      <c r="P857" s="3">
        <f t="shared" si="579"/>
        <v>100</v>
      </c>
      <c r="Q857" s="3">
        <f t="shared" si="574"/>
        <v>3334215.1799999997</v>
      </c>
      <c r="R857" s="3">
        <f t="shared" si="575"/>
        <v>189.38004117542982</v>
      </c>
    </row>
    <row r="858" spans="1:18" ht="25.5" x14ac:dyDescent="0.2">
      <c r="A858" s="184" t="s">
        <v>47</v>
      </c>
      <c r="B858" s="64" t="s">
        <v>252</v>
      </c>
      <c r="C858" s="64" t="s">
        <v>144</v>
      </c>
      <c r="D858" s="64" t="s">
        <v>22</v>
      </c>
      <c r="E858" s="64" t="s">
        <v>277</v>
      </c>
      <c r="F858" s="64">
        <v>200</v>
      </c>
      <c r="G858" s="64"/>
      <c r="H858" s="65">
        <f>H859</f>
        <v>664913</v>
      </c>
      <c r="I858" s="65">
        <f>I859</f>
        <v>621540</v>
      </c>
      <c r="J858" s="86">
        <f t="shared" ref="J858:L858" si="602">J859</f>
        <v>621540</v>
      </c>
      <c r="K858" s="65">
        <f t="shared" si="602"/>
        <v>621540</v>
      </c>
      <c r="L858" s="235">
        <f t="shared" si="602"/>
        <v>601002</v>
      </c>
      <c r="M858" s="3">
        <f t="shared" si="572"/>
        <v>0</v>
      </c>
      <c r="N858" s="3">
        <f t="shared" si="578"/>
        <v>100</v>
      </c>
      <c r="O858" s="3">
        <f t="shared" si="573"/>
        <v>-20538</v>
      </c>
      <c r="P858" s="3">
        <f t="shared" si="579"/>
        <v>96.695626991022294</v>
      </c>
      <c r="Q858" s="3">
        <f t="shared" si="574"/>
        <v>-63911</v>
      </c>
      <c r="R858" s="3">
        <f t="shared" si="575"/>
        <v>90.38806580710559</v>
      </c>
    </row>
    <row r="859" spans="1:18" ht="25.5" x14ac:dyDescent="0.2">
      <c r="A859" s="185" t="s">
        <v>11</v>
      </c>
      <c r="B859" s="64" t="s">
        <v>252</v>
      </c>
      <c r="C859" s="64" t="s">
        <v>144</v>
      </c>
      <c r="D859" s="64" t="s">
        <v>22</v>
      </c>
      <c r="E859" s="64" t="s">
        <v>277</v>
      </c>
      <c r="F859" s="64">
        <v>240</v>
      </c>
      <c r="G859" s="64"/>
      <c r="H859" s="65">
        <f>H860+H861</f>
        <v>664913</v>
      </c>
      <c r="I859" s="65">
        <v>621540</v>
      </c>
      <c r="J859" s="86">
        <f t="shared" ref="J859:L859" si="603">J860+J861</f>
        <v>621540</v>
      </c>
      <c r="K859" s="65">
        <f t="shared" si="603"/>
        <v>621540</v>
      </c>
      <c r="L859" s="235">
        <f t="shared" si="603"/>
        <v>601002</v>
      </c>
      <c r="M859" s="3">
        <f t="shared" si="572"/>
        <v>0</v>
      </c>
      <c r="N859" s="3">
        <f t="shared" si="578"/>
        <v>100</v>
      </c>
      <c r="O859" s="3">
        <f t="shared" si="573"/>
        <v>-20538</v>
      </c>
      <c r="P859" s="3">
        <f t="shared" si="579"/>
        <v>96.695626991022294</v>
      </c>
      <c r="Q859" s="3">
        <f t="shared" si="574"/>
        <v>-63911</v>
      </c>
      <c r="R859" s="3">
        <f t="shared" si="575"/>
        <v>90.38806580710559</v>
      </c>
    </row>
    <row r="860" spans="1:18" s="15" customFormat="1" ht="25.5" x14ac:dyDescent="0.2">
      <c r="A860" s="180" t="s">
        <v>333</v>
      </c>
      <c r="B860" s="66" t="s">
        <v>252</v>
      </c>
      <c r="C860" s="66" t="s">
        <v>144</v>
      </c>
      <c r="D860" s="66" t="s">
        <v>22</v>
      </c>
      <c r="E860" s="66" t="s">
        <v>277</v>
      </c>
      <c r="F860" s="66" t="s">
        <v>27</v>
      </c>
      <c r="G860" s="66"/>
      <c r="H860" s="85">
        <v>398160</v>
      </c>
      <c r="I860" s="68"/>
      <c r="J860" s="87">
        <v>357538</v>
      </c>
      <c r="K860" s="68">
        <v>357538</v>
      </c>
      <c r="L860" s="236">
        <v>337000</v>
      </c>
      <c r="M860" s="3">
        <f t="shared" si="572"/>
        <v>357538</v>
      </c>
      <c r="N860" s="3" t="s">
        <v>683</v>
      </c>
      <c r="O860" s="3">
        <f t="shared" si="573"/>
        <v>-20538</v>
      </c>
      <c r="P860" s="3">
        <f t="shared" si="579"/>
        <v>94.255715476396915</v>
      </c>
      <c r="Q860" s="3">
        <f t="shared" si="574"/>
        <v>-61160</v>
      </c>
      <c r="R860" s="3">
        <f t="shared" si="575"/>
        <v>84.639340968454889</v>
      </c>
    </row>
    <row r="861" spans="1:18" s="15" customFormat="1" x14ac:dyDescent="0.2">
      <c r="A861" s="180" t="s">
        <v>331</v>
      </c>
      <c r="B861" s="66" t="s">
        <v>252</v>
      </c>
      <c r="C861" s="66" t="s">
        <v>144</v>
      </c>
      <c r="D861" s="66" t="s">
        <v>22</v>
      </c>
      <c r="E861" s="66" t="s">
        <v>277</v>
      </c>
      <c r="F861" s="66" t="s">
        <v>25</v>
      </c>
      <c r="G861" s="66"/>
      <c r="H861" s="85">
        <v>266753</v>
      </c>
      <c r="I861" s="68"/>
      <c r="J861" s="87">
        <v>264002</v>
      </c>
      <c r="K861" s="68">
        <v>264002</v>
      </c>
      <c r="L861" s="236">
        <v>264002</v>
      </c>
      <c r="M861" s="3">
        <f t="shared" si="572"/>
        <v>264002</v>
      </c>
      <c r="N861" s="3" t="s">
        <v>683</v>
      </c>
      <c r="O861" s="3">
        <f t="shared" si="573"/>
        <v>0</v>
      </c>
      <c r="P861" s="3">
        <f t="shared" si="579"/>
        <v>100</v>
      </c>
      <c r="Q861" s="3">
        <f t="shared" si="574"/>
        <v>-2751</v>
      </c>
      <c r="R861" s="3">
        <f t="shared" si="575"/>
        <v>98.968708880499932</v>
      </c>
    </row>
    <row r="862" spans="1:18" x14ac:dyDescent="0.2">
      <c r="A862" s="185" t="s">
        <v>12</v>
      </c>
      <c r="B862" s="64" t="s">
        <v>252</v>
      </c>
      <c r="C862" s="64" t="s">
        <v>144</v>
      </c>
      <c r="D862" s="64" t="s">
        <v>22</v>
      </c>
      <c r="E862" s="64" t="s">
        <v>277</v>
      </c>
      <c r="F862" s="64">
        <v>800</v>
      </c>
      <c r="G862" s="64"/>
      <c r="H862" s="65">
        <f>H863</f>
        <v>20420.45</v>
      </c>
      <c r="I862" s="65">
        <f>I863</f>
        <v>13250</v>
      </c>
      <c r="J862" s="86">
        <f t="shared" ref="J862:L862" si="604">J863</f>
        <v>13250</v>
      </c>
      <c r="K862" s="65">
        <f t="shared" si="604"/>
        <v>13250</v>
      </c>
      <c r="L862" s="235">
        <f t="shared" si="604"/>
        <v>9445.67</v>
      </c>
      <c r="M862" s="3">
        <f t="shared" si="572"/>
        <v>0</v>
      </c>
      <c r="N862" s="3">
        <f t="shared" si="578"/>
        <v>100</v>
      </c>
      <c r="O862" s="3">
        <f t="shared" si="573"/>
        <v>-3804.33</v>
      </c>
      <c r="P862" s="3">
        <f t="shared" si="579"/>
        <v>71.288075471698107</v>
      </c>
      <c r="Q862" s="3">
        <f t="shared" si="574"/>
        <v>-10974.78</v>
      </c>
      <c r="R862" s="3">
        <f t="shared" si="575"/>
        <v>46.255934614565298</v>
      </c>
    </row>
    <row r="863" spans="1:18" x14ac:dyDescent="0.2">
      <c r="A863" s="185" t="s">
        <v>13</v>
      </c>
      <c r="B863" s="64" t="s">
        <v>252</v>
      </c>
      <c r="C863" s="64" t="s">
        <v>144</v>
      </c>
      <c r="D863" s="64" t="s">
        <v>22</v>
      </c>
      <c r="E863" s="64" t="s">
        <v>277</v>
      </c>
      <c r="F863" s="64">
        <v>850</v>
      </c>
      <c r="G863" s="64"/>
      <c r="H863" s="65">
        <f>H864+H865</f>
        <v>20420.45</v>
      </c>
      <c r="I863" s="65">
        <v>13250</v>
      </c>
      <c r="J863" s="86">
        <f t="shared" ref="J863:L863" si="605">J864+J865</f>
        <v>13250</v>
      </c>
      <c r="K863" s="65">
        <f t="shared" si="605"/>
        <v>13250</v>
      </c>
      <c r="L863" s="235">
        <f t="shared" si="605"/>
        <v>9445.67</v>
      </c>
      <c r="M863" s="3">
        <f t="shared" si="572"/>
        <v>0</v>
      </c>
      <c r="N863" s="3">
        <f t="shared" si="578"/>
        <v>100</v>
      </c>
      <c r="O863" s="3">
        <f t="shared" si="573"/>
        <v>-3804.33</v>
      </c>
      <c r="P863" s="3">
        <f t="shared" si="579"/>
        <v>71.288075471698107</v>
      </c>
      <c r="Q863" s="3">
        <f t="shared" si="574"/>
        <v>-10974.78</v>
      </c>
      <c r="R863" s="3">
        <f t="shared" si="575"/>
        <v>46.255934614565298</v>
      </c>
    </row>
    <row r="864" spans="1:18" s="15" customFormat="1" ht="25.5" x14ac:dyDescent="0.2">
      <c r="A864" s="180" t="s">
        <v>656</v>
      </c>
      <c r="B864" s="66" t="s">
        <v>252</v>
      </c>
      <c r="C864" s="66" t="s">
        <v>144</v>
      </c>
      <c r="D864" s="66" t="s">
        <v>22</v>
      </c>
      <c r="E864" s="66" t="s">
        <v>277</v>
      </c>
      <c r="F864" s="66" t="s">
        <v>30</v>
      </c>
      <c r="G864" s="66"/>
      <c r="H864" s="85">
        <v>10699</v>
      </c>
      <c r="I864" s="68"/>
      <c r="J864" s="87">
        <v>8250</v>
      </c>
      <c r="K864" s="68">
        <v>8250</v>
      </c>
      <c r="L864" s="236">
        <v>8250</v>
      </c>
      <c r="M864" s="3">
        <f t="shared" si="572"/>
        <v>8250</v>
      </c>
      <c r="N864" s="3" t="s">
        <v>683</v>
      </c>
      <c r="O864" s="3">
        <f t="shared" si="573"/>
        <v>0</v>
      </c>
      <c r="P864" s="3">
        <f t="shared" si="579"/>
        <v>100</v>
      </c>
      <c r="Q864" s="3">
        <f t="shared" si="574"/>
        <v>-2449</v>
      </c>
      <c r="R864" s="3">
        <f t="shared" si="575"/>
        <v>77.110010281334709</v>
      </c>
    </row>
    <row r="865" spans="1:18" s="15" customFormat="1" x14ac:dyDescent="0.2">
      <c r="A865" s="180" t="s">
        <v>339</v>
      </c>
      <c r="B865" s="66" t="s">
        <v>252</v>
      </c>
      <c r="C865" s="66" t="s">
        <v>144</v>
      </c>
      <c r="D865" s="66" t="s">
        <v>22</v>
      </c>
      <c r="E865" s="66" t="s">
        <v>277</v>
      </c>
      <c r="F865" s="66" t="s">
        <v>43</v>
      </c>
      <c r="G865" s="66"/>
      <c r="H865" s="85">
        <v>9721.4500000000007</v>
      </c>
      <c r="I865" s="68"/>
      <c r="J865" s="87">
        <v>5000</v>
      </c>
      <c r="K865" s="68">
        <v>5000</v>
      </c>
      <c r="L865" s="236">
        <v>1195.67</v>
      </c>
      <c r="M865" s="3">
        <f t="shared" si="572"/>
        <v>5000</v>
      </c>
      <c r="N865" s="3" t="s">
        <v>683</v>
      </c>
      <c r="O865" s="3">
        <f t="shared" si="573"/>
        <v>-3804.33</v>
      </c>
      <c r="P865" s="3">
        <f t="shared" si="579"/>
        <v>23.913400000000003</v>
      </c>
      <c r="Q865" s="3">
        <f t="shared" si="574"/>
        <v>-8525.7800000000007</v>
      </c>
      <c r="R865" s="3">
        <f t="shared" si="575"/>
        <v>12.299296915583581</v>
      </c>
    </row>
    <row r="866" spans="1:18" s="19" customFormat="1" x14ac:dyDescent="0.2">
      <c r="A866" s="177" t="s">
        <v>543</v>
      </c>
      <c r="B866" s="61" t="s">
        <v>252</v>
      </c>
      <c r="C866" s="61" t="s">
        <v>144</v>
      </c>
      <c r="D866" s="61" t="s">
        <v>22</v>
      </c>
      <c r="E866" s="61" t="s">
        <v>278</v>
      </c>
      <c r="F866" s="61" t="s">
        <v>19</v>
      </c>
      <c r="G866" s="61"/>
      <c r="H866" s="62">
        <f>H867+H872+H876</f>
        <v>277530.05000000005</v>
      </c>
      <c r="I866" s="62">
        <f>I867+I872+I876</f>
        <v>4510054</v>
      </c>
      <c r="J866" s="88">
        <f t="shared" ref="J866:L866" si="606">J867+J872+J876</f>
        <v>4592770</v>
      </c>
      <c r="K866" s="62">
        <f t="shared" si="606"/>
        <v>4592770</v>
      </c>
      <c r="L866" s="234">
        <f t="shared" si="606"/>
        <v>4475248.22</v>
      </c>
      <c r="M866" s="3">
        <f t="shared" si="572"/>
        <v>82716</v>
      </c>
      <c r="N866" s="3">
        <f t="shared" si="578"/>
        <v>101.83403569003831</v>
      </c>
      <c r="O866" s="3">
        <f t="shared" si="573"/>
        <v>-117521.78000000026</v>
      </c>
      <c r="P866" s="3">
        <f t="shared" si="579"/>
        <v>97.441156861763162</v>
      </c>
      <c r="Q866" s="3">
        <f t="shared" si="574"/>
        <v>4197718.17</v>
      </c>
      <c r="R866" s="3">
        <f t="shared" si="575"/>
        <v>1612.5274434245946</v>
      </c>
    </row>
    <row r="867" spans="1:18" s="15" customFormat="1" ht="51" x14ac:dyDescent="0.2">
      <c r="A867" s="183" t="s">
        <v>9</v>
      </c>
      <c r="B867" s="64" t="s">
        <v>252</v>
      </c>
      <c r="C867" s="64" t="s">
        <v>144</v>
      </c>
      <c r="D867" s="64" t="s">
        <v>22</v>
      </c>
      <c r="E867" s="64" t="s">
        <v>278</v>
      </c>
      <c r="F867" s="64">
        <v>100</v>
      </c>
      <c r="G867" s="64"/>
      <c r="H867" s="65">
        <f>H868</f>
        <v>8736.0300000000007</v>
      </c>
      <c r="I867" s="65">
        <f>I868</f>
        <v>4026518</v>
      </c>
      <c r="J867" s="86">
        <f t="shared" ref="J867:L867" si="607">J868</f>
        <v>4107984</v>
      </c>
      <c r="K867" s="65">
        <f t="shared" si="607"/>
        <v>4107984</v>
      </c>
      <c r="L867" s="235">
        <f t="shared" si="607"/>
        <v>4009563.2199999997</v>
      </c>
      <c r="M867" s="3">
        <f t="shared" si="572"/>
        <v>81466</v>
      </c>
      <c r="N867" s="3">
        <f t="shared" si="578"/>
        <v>102.02323695063575</v>
      </c>
      <c r="O867" s="3">
        <f t="shared" si="573"/>
        <v>-98420.780000000261</v>
      </c>
      <c r="P867" s="3">
        <f t="shared" si="579"/>
        <v>97.604158633529238</v>
      </c>
      <c r="Q867" s="3">
        <f t="shared" si="574"/>
        <v>4000827.19</v>
      </c>
      <c r="R867" s="3">
        <f t="shared" si="575"/>
        <v>45896.85726811835</v>
      </c>
    </row>
    <row r="868" spans="1:18" s="15" customFormat="1" x14ac:dyDescent="0.2">
      <c r="A868" s="185" t="s">
        <v>60</v>
      </c>
      <c r="B868" s="64" t="s">
        <v>252</v>
      </c>
      <c r="C868" s="64" t="s">
        <v>144</v>
      </c>
      <c r="D868" s="64" t="s">
        <v>22</v>
      </c>
      <c r="E868" s="64" t="s">
        <v>278</v>
      </c>
      <c r="F868" s="64">
        <v>110</v>
      </c>
      <c r="G868" s="64"/>
      <c r="H868" s="65">
        <f>H869+H870+H871</f>
        <v>8736.0300000000007</v>
      </c>
      <c r="I868" s="65">
        <v>4026518</v>
      </c>
      <c r="J868" s="86">
        <f t="shared" ref="J868:L868" si="608">J869+J870+J871</f>
        <v>4107984</v>
      </c>
      <c r="K868" s="65">
        <f t="shared" si="608"/>
        <v>4107984</v>
      </c>
      <c r="L868" s="235">
        <f t="shared" si="608"/>
        <v>4009563.2199999997</v>
      </c>
      <c r="M868" s="3">
        <f t="shared" si="572"/>
        <v>81466</v>
      </c>
      <c r="N868" s="3">
        <f t="shared" si="578"/>
        <v>102.02323695063575</v>
      </c>
      <c r="O868" s="3">
        <f t="shared" si="573"/>
        <v>-98420.780000000261</v>
      </c>
      <c r="P868" s="3">
        <f t="shared" si="579"/>
        <v>97.604158633529238</v>
      </c>
      <c r="Q868" s="3">
        <f t="shared" si="574"/>
        <v>4000827.19</v>
      </c>
      <c r="R868" s="3">
        <f t="shared" si="575"/>
        <v>45896.85726811835</v>
      </c>
    </row>
    <row r="869" spans="1:18" s="15" customFormat="1" x14ac:dyDescent="0.2">
      <c r="A869" s="180" t="s">
        <v>380</v>
      </c>
      <c r="B869" s="66" t="s">
        <v>252</v>
      </c>
      <c r="C869" s="66" t="s">
        <v>144</v>
      </c>
      <c r="D869" s="66" t="s">
        <v>22</v>
      </c>
      <c r="E869" s="66" t="s">
        <v>278</v>
      </c>
      <c r="F869" s="66" t="s">
        <v>157</v>
      </c>
      <c r="G869" s="66"/>
      <c r="H869" s="85"/>
      <c r="I869" s="68"/>
      <c r="J869" s="87">
        <v>2903501.01</v>
      </c>
      <c r="K869" s="68">
        <v>2903501.01</v>
      </c>
      <c r="L869" s="236">
        <v>2903501.01</v>
      </c>
      <c r="M869" s="3">
        <f t="shared" si="572"/>
        <v>2903501.01</v>
      </c>
      <c r="N869" s="3" t="s">
        <v>683</v>
      </c>
      <c r="O869" s="3">
        <f t="shared" si="573"/>
        <v>0</v>
      </c>
      <c r="P869" s="3">
        <f t="shared" si="579"/>
        <v>100</v>
      </c>
      <c r="Q869" s="3">
        <f t="shared" si="574"/>
        <v>2903501.01</v>
      </c>
      <c r="R869" s="3" t="s">
        <v>683</v>
      </c>
    </row>
    <row r="870" spans="1:18" s="15" customFormat="1" ht="25.5" x14ac:dyDescent="0.2">
      <c r="A870" s="180" t="s">
        <v>381</v>
      </c>
      <c r="B870" s="66" t="s">
        <v>252</v>
      </c>
      <c r="C870" s="66" t="s">
        <v>144</v>
      </c>
      <c r="D870" s="66" t="s">
        <v>22</v>
      </c>
      <c r="E870" s="66" t="s">
        <v>278</v>
      </c>
      <c r="F870" s="66" t="s">
        <v>156</v>
      </c>
      <c r="G870" s="66"/>
      <c r="H870" s="85">
        <v>8736.0300000000007</v>
      </c>
      <c r="I870" s="68"/>
      <c r="J870" s="87">
        <v>312425</v>
      </c>
      <c r="K870" s="68">
        <v>312425</v>
      </c>
      <c r="L870" s="236">
        <v>214005</v>
      </c>
      <c r="M870" s="3">
        <f t="shared" si="572"/>
        <v>312425</v>
      </c>
      <c r="N870" s="3" t="s">
        <v>683</v>
      </c>
      <c r="O870" s="3">
        <f t="shared" si="573"/>
        <v>-98420</v>
      </c>
      <c r="P870" s="3">
        <f t="shared" si="579"/>
        <v>68.498039529487073</v>
      </c>
      <c r="Q870" s="3">
        <f t="shared" si="574"/>
        <v>205268.97</v>
      </c>
      <c r="R870" s="3">
        <f t="shared" si="575"/>
        <v>2449.6825216946368</v>
      </c>
    </row>
    <row r="871" spans="1:18" s="15" customFormat="1" ht="38.25" x14ac:dyDescent="0.2">
      <c r="A871" s="180" t="s">
        <v>382</v>
      </c>
      <c r="B871" s="66" t="s">
        <v>252</v>
      </c>
      <c r="C871" s="66" t="s">
        <v>144</v>
      </c>
      <c r="D871" s="66" t="s">
        <v>22</v>
      </c>
      <c r="E871" s="66" t="s">
        <v>278</v>
      </c>
      <c r="F871" s="66" t="s">
        <v>158</v>
      </c>
      <c r="G871" s="66"/>
      <c r="H871" s="85"/>
      <c r="I871" s="68"/>
      <c r="J871" s="87">
        <v>892057.99</v>
      </c>
      <c r="K871" s="68">
        <v>892057.99</v>
      </c>
      <c r="L871" s="236">
        <v>892057.21</v>
      </c>
      <c r="M871" s="3">
        <f t="shared" si="572"/>
        <v>892057.99</v>
      </c>
      <c r="N871" s="3" t="s">
        <v>683</v>
      </c>
      <c r="O871" s="3">
        <f t="shared" si="573"/>
        <v>-0.78000000002793968</v>
      </c>
      <c r="P871" s="3">
        <f t="shared" si="579"/>
        <v>99.999912561738284</v>
      </c>
      <c r="Q871" s="3">
        <f t="shared" si="574"/>
        <v>892057.21</v>
      </c>
      <c r="R871" s="3" t="s">
        <v>683</v>
      </c>
    </row>
    <row r="872" spans="1:18" ht="25.5" x14ac:dyDescent="0.2">
      <c r="A872" s="184" t="s">
        <v>47</v>
      </c>
      <c r="B872" s="64" t="s">
        <v>252</v>
      </c>
      <c r="C872" s="64" t="s">
        <v>144</v>
      </c>
      <c r="D872" s="64" t="s">
        <v>22</v>
      </c>
      <c r="E872" s="64" t="s">
        <v>278</v>
      </c>
      <c r="F872" s="64">
        <v>200</v>
      </c>
      <c r="G872" s="64"/>
      <c r="H872" s="65">
        <f>H873</f>
        <v>268204.62</v>
      </c>
      <c r="I872" s="65">
        <f>I873</f>
        <v>482036</v>
      </c>
      <c r="J872" s="86">
        <f t="shared" ref="J872:L872" si="609">J873</f>
        <v>482036</v>
      </c>
      <c r="K872" s="65">
        <f t="shared" si="609"/>
        <v>482036</v>
      </c>
      <c r="L872" s="235">
        <f t="shared" si="609"/>
        <v>464185</v>
      </c>
      <c r="M872" s="3">
        <f t="shared" si="572"/>
        <v>0</v>
      </c>
      <c r="N872" s="3">
        <f t="shared" si="578"/>
        <v>100</v>
      </c>
      <c r="O872" s="3">
        <f t="shared" si="573"/>
        <v>-17851</v>
      </c>
      <c r="P872" s="3">
        <f t="shared" si="579"/>
        <v>96.296749620360302</v>
      </c>
      <c r="Q872" s="3">
        <f t="shared" si="574"/>
        <v>195980.38</v>
      </c>
      <c r="R872" s="3">
        <f t="shared" si="575"/>
        <v>173.07121704316651</v>
      </c>
    </row>
    <row r="873" spans="1:18" ht="25.5" x14ac:dyDescent="0.2">
      <c r="A873" s="185" t="s">
        <v>11</v>
      </c>
      <c r="B873" s="64" t="s">
        <v>252</v>
      </c>
      <c r="C873" s="64" t="s">
        <v>144</v>
      </c>
      <c r="D873" s="64" t="s">
        <v>22</v>
      </c>
      <c r="E873" s="64" t="s">
        <v>278</v>
      </c>
      <c r="F873" s="64">
        <v>240</v>
      </c>
      <c r="G873" s="64"/>
      <c r="H873" s="65">
        <f>H874+H875</f>
        <v>268204.62</v>
      </c>
      <c r="I873" s="65">
        <v>482036</v>
      </c>
      <c r="J873" s="86">
        <f t="shared" ref="J873:L873" si="610">J874+J875</f>
        <v>482036</v>
      </c>
      <c r="K873" s="65">
        <f t="shared" si="610"/>
        <v>482036</v>
      </c>
      <c r="L873" s="235">
        <f t="shared" si="610"/>
        <v>464185</v>
      </c>
      <c r="M873" s="3">
        <f t="shared" si="572"/>
        <v>0</v>
      </c>
      <c r="N873" s="3">
        <f t="shared" si="578"/>
        <v>100</v>
      </c>
      <c r="O873" s="3">
        <f t="shared" si="573"/>
        <v>-17851</v>
      </c>
      <c r="P873" s="3">
        <f t="shared" si="579"/>
        <v>96.296749620360302</v>
      </c>
      <c r="Q873" s="3">
        <f t="shared" si="574"/>
        <v>195980.38</v>
      </c>
      <c r="R873" s="3">
        <f t="shared" si="575"/>
        <v>173.07121704316651</v>
      </c>
    </row>
    <row r="874" spans="1:18" s="15" customFormat="1" ht="25.5" x14ac:dyDescent="0.2">
      <c r="A874" s="180" t="s">
        <v>333</v>
      </c>
      <c r="B874" s="66" t="s">
        <v>252</v>
      </c>
      <c r="C874" s="66" t="s">
        <v>144</v>
      </c>
      <c r="D874" s="66" t="s">
        <v>22</v>
      </c>
      <c r="E874" s="66" t="s">
        <v>278</v>
      </c>
      <c r="F874" s="66" t="s">
        <v>27</v>
      </c>
      <c r="G874" s="66"/>
      <c r="H874" s="85">
        <v>93000</v>
      </c>
      <c r="I874" s="68"/>
      <c r="J874" s="87">
        <v>112925</v>
      </c>
      <c r="K874" s="68">
        <v>112925</v>
      </c>
      <c r="L874" s="236">
        <v>96000</v>
      </c>
      <c r="M874" s="3">
        <f t="shared" si="572"/>
        <v>112925</v>
      </c>
      <c r="N874" s="3" t="s">
        <v>683</v>
      </c>
      <c r="O874" s="3">
        <f t="shared" si="573"/>
        <v>-16925</v>
      </c>
      <c r="P874" s="3">
        <f t="shared" si="579"/>
        <v>85.01217622315697</v>
      </c>
      <c r="Q874" s="3">
        <f t="shared" si="574"/>
        <v>3000</v>
      </c>
      <c r="R874" s="3">
        <f t="shared" si="575"/>
        <v>103.2258064516129</v>
      </c>
    </row>
    <row r="875" spans="1:18" s="15" customFormat="1" x14ac:dyDescent="0.2">
      <c r="A875" s="180" t="s">
        <v>331</v>
      </c>
      <c r="B875" s="66" t="s">
        <v>252</v>
      </c>
      <c r="C875" s="66" t="s">
        <v>144</v>
      </c>
      <c r="D875" s="66" t="s">
        <v>22</v>
      </c>
      <c r="E875" s="66" t="s">
        <v>278</v>
      </c>
      <c r="F875" s="66" t="s">
        <v>25</v>
      </c>
      <c r="G875" s="66"/>
      <c r="H875" s="85">
        <v>175204.62</v>
      </c>
      <c r="I875" s="68"/>
      <c r="J875" s="87">
        <v>369111</v>
      </c>
      <c r="K875" s="68">
        <v>369111</v>
      </c>
      <c r="L875" s="236">
        <v>368185</v>
      </c>
      <c r="M875" s="3">
        <f t="shared" ref="M875:M929" si="611">J875-I875</f>
        <v>369111</v>
      </c>
      <c r="N875" s="3" t="s">
        <v>683</v>
      </c>
      <c r="O875" s="3">
        <f t="shared" ref="O875:O929" si="612">L875-K875</f>
        <v>-926</v>
      </c>
      <c r="P875" s="3">
        <f t="shared" ref="P875:P925" si="613">L875/K875*100</f>
        <v>99.749126956389816</v>
      </c>
      <c r="Q875" s="3">
        <f t="shared" ref="Q875:Q929" si="614">L875-H875</f>
        <v>192980.38</v>
      </c>
      <c r="R875" s="3">
        <f t="shared" ref="R875:R929" si="615">L875/H875*100</f>
        <v>210.14571419406636</v>
      </c>
    </row>
    <row r="876" spans="1:18" x14ac:dyDescent="0.2">
      <c r="A876" s="185" t="s">
        <v>12</v>
      </c>
      <c r="B876" s="64" t="s">
        <v>252</v>
      </c>
      <c r="C876" s="64" t="s">
        <v>144</v>
      </c>
      <c r="D876" s="64" t="s">
        <v>22</v>
      </c>
      <c r="E876" s="64" t="s">
        <v>278</v>
      </c>
      <c r="F876" s="64">
        <v>800</v>
      </c>
      <c r="G876" s="64"/>
      <c r="H876" s="65">
        <f>H877</f>
        <v>589.4</v>
      </c>
      <c r="I876" s="65">
        <f>I877</f>
        <v>1500</v>
      </c>
      <c r="J876" s="86">
        <f t="shared" ref="J876:L876" si="616">J877</f>
        <v>2750</v>
      </c>
      <c r="K876" s="65">
        <f t="shared" si="616"/>
        <v>2750</v>
      </c>
      <c r="L876" s="235">
        <f t="shared" si="616"/>
        <v>1500</v>
      </c>
      <c r="M876" s="3">
        <f t="shared" si="611"/>
        <v>1250</v>
      </c>
      <c r="N876" s="3">
        <f t="shared" ref="N876:N924" si="617">J876/I876*100</f>
        <v>183.33333333333331</v>
      </c>
      <c r="O876" s="3">
        <f t="shared" si="612"/>
        <v>-1250</v>
      </c>
      <c r="P876" s="3">
        <f t="shared" si="613"/>
        <v>54.54545454545454</v>
      </c>
      <c r="Q876" s="3">
        <f t="shared" si="614"/>
        <v>910.6</v>
      </c>
      <c r="R876" s="3">
        <f t="shared" si="615"/>
        <v>254.49609772650152</v>
      </c>
    </row>
    <row r="877" spans="1:18" x14ac:dyDescent="0.2">
      <c r="A877" s="185" t="s">
        <v>13</v>
      </c>
      <c r="B877" s="64" t="s">
        <v>252</v>
      </c>
      <c r="C877" s="64" t="s">
        <v>144</v>
      </c>
      <c r="D877" s="64" t="s">
        <v>22</v>
      </c>
      <c r="E877" s="64" t="s">
        <v>278</v>
      </c>
      <c r="F877" s="64">
        <v>850</v>
      </c>
      <c r="G877" s="64"/>
      <c r="H877" s="65">
        <f>H878+H879</f>
        <v>589.4</v>
      </c>
      <c r="I877" s="65">
        <v>1500</v>
      </c>
      <c r="J877" s="86">
        <f t="shared" ref="J877:L877" si="618">J878+J879</f>
        <v>2750</v>
      </c>
      <c r="K877" s="65">
        <f t="shared" si="618"/>
        <v>2750</v>
      </c>
      <c r="L877" s="235">
        <f t="shared" si="618"/>
        <v>1500</v>
      </c>
      <c r="M877" s="3">
        <f t="shared" si="611"/>
        <v>1250</v>
      </c>
      <c r="N877" s="3">
        <f t="shared" si="617"/>
        <v>183.33333333333331</v>
      </c>
      <c r="O877" s="3">
        <f t="shared" si="612"/>
        <v>-1250</v>
      </c>
      <c r="P877" s="3">
        <f t="shared" si="613"/>
        <v>54.54545454545454</v>
      </c>
      <c r="Q877" s="3">
        <f t="shared" si="614"/>
        <v>910.6</v>
      </c>
      <c r="R877" s="3">
        <f t="shared" si="615"/>
        <v>254.49609772650152</v>
      </c>
    </row>
    <row r="878" spans="1:18" s="15" customFormat="1" x14ac:dyDescent="0.2">
      <c r="A878" s="180" t="s">
        <v>338</v>
      </c>
      <c r="B878" s="66" t="s">
        <v>252</v>
      </c>
      <c r="C878" s="66" t="s">
        <v>144</v>
      </c>
      <c r="D878" s="66" t="s">
        <v>22</v>
      </c>
      <c r="E878" s="66" t="s">
        <v>278</v>
      </c>
      <c r="F878" s="66" t="s">
        <v>31</v>
      </c>
      <c r="G878" s="66"/>
      <c r="H878" s="85"/>
      <c r="I878" s="68"/>
      <c r="J878" s="87">
        <v>0</v>
      </c>
      <c r="K878" s="68">
        <v>0</v>
      </c>
      <c r="L878" s="236">
        <v>0</v>
      </c>
      <c r="M878" s="3">
        <f t="shared" si="611"/>
        <v>0</v>
      </c>
      <c r="N878" s="3" t="s">
        <v>683</v>
      </c>
      <c r="O878" s="3">
        <f t="shared" si="612"/>
        <v>0</v>
      </c>
      <c r="P878" s="69" t="s">
        <v>683</v>
      </c>
      <c r="Q878" s="3">
        <f t="shared" si="614"/>
        <v>0</v>
      </c>
      <c r="R878" s="3" t="e">
        <f t="shared" si="615"/>
        <v>#DIV/0!</v>
      </c>
    </row>
    <row r="879" spans="1:18" s="15" customFormat="1" x14ac:dyDescent="0.2">
      <c r="A879" s="191" t="s">
        <v>339</v>
      </c>
      <c r="B879" s="70" t="s">
        <v>252</v>
      </c>
      <c r="C879" s="70" t="s">
        <v>144</v>
      </c>
      <c r="D879" s="70" t="s">
        <v>22</v>
      </c>
      <c r="E879" s="70" t="s">
        <v>278</v>
      </c>
      <c r="F879" s="70" t="s">
        <v>43</v>
      </c>
      <c r="G879" s="70"/>
      <c r="H879" s="105">
        <v>589.4</v>
      </c>
      <c r="I879" s="142"/>
      <c r="J879" s="143">
        <v>2750</v>
      </c>
      <c r="K879" s="142">
        <v>2750</v>
      </c>
      <c r="L879" s="248">
        <v>1500</v>
      </c>
      <c r="M879" s="3">
        <f t="shared" si="611"/>
        <v>2750</v>
      </c>
      <c r="N879" s="3" t="s">
        <v>683</v>
      </c>
      <c r="O879" s="3">
        <f t="shared" si="612"/>
        <v>-1250</v>
      </c>
      <c r="P879" s="3">
        <f t="shared" si="613"/>
        <v>54.54545454545454</v>
      </c>
      <c r="Q879" s="3">
        <f t="shared" si="614"/>
        <v>910.6</v>
      </c>
      <c r="R879" s="3">
        <f t="shared" si="615"/>
        <v>254.49609772650152</v>
      </c>
    </row>
    <row r="880" spans="1:18" s="16" customFormat="1" ht="38.25" x14ac:dyDescent="0.25">
      <c r="A880" s="198" t="s">
        <v>799</v>
      </c>
      <c r="B880" s="40" t="s">
        <v>252</v>
      </c>
      <c r="C880" s="41" t="s">
        <v>144</v>
      </c>
      <c r="D880" s="41" t="s">
        <v>22</v>
      </c>
      <c r="E880" s="41" t="s">
        <v>800</v>
      </c>
      <c r="F880" s="41" t="s">
        <v>19</v>
      </c>
      <c r="G880" s="81"/>
      <c r="H880" s="42">
        <f t="shared" ref="H880:L880" si="619">H881+H886</f>
        <v>1637135.1</v>
      </c>
      <c r="I880" s="42">
        <f t="shared" si="619"/>
        <v>0</v>
      </c>
      <c r="J880" s="42">
        <f t="shared" si="619"/>
        <v>0</v>
      </c>
      <c r="K880" s="42">
        <f t="shared" si="619"/>
        <v>0</v>
      </c>
      <c r="L880" s="239">
        <f t="shared" si="619"/>
        <v>0</v>
      </c>
      <c r="M880" s="3">
        <f t="shared" si="611"/>
        <v>0</v>
      </c>
      <c r="N880" s="3" t="s">
        <v>683</v>
      </c>
      <c r="O880" s="3">
        <f t="shared" si="612"/>
        <v>0</v>
      </c>
      <c r="P880" s="3" t="s">
        <v>683</v>
      </c>
      <c r="Q880" s="3">
        <f t="shared" si="614"/>
        <v>-1637135.1</v>
      </c>
      <c r="R880" s="3">
        <f t="shared" si="615"/>
        <v>0</v>
      </c>
    </row>
    <row r="881" spans="1:18" ht="51" x14ac:dyDescent="0.25">
      <c r="A881" s="199" t="s">
        <v>9</v>
      </c>
      <c r="B881" s="60">
        <v>902</v>
      </c>
      <c r="C881" s="4" t="s">
        <v>144</v>
      </c>
      <c r="D881" s="4" t="s">
        <v>22</v>
      </c>
      <c r="E881" s="4" t="s">
        <v>800</v>
      </c>
      <c r="F881" s="4" t="s">
        <v>23</v>
      </c>
      <c r="G881" s="75"/>
      <c r="H881" s="59">
        <f t="shared" ref="H881:L881" si="620">H882</f>
        <v>1637135.1</v>
      </c>
      <c r="I881" s="59">
        <f t="shared" si="620"/>
        <v>0</v>
      </c>
      <c r="J881" s="59">
        <f t="shared" si="620"/>
        <v>0</v>
      </c>
      <c r="K881" s="59">
        <f t="shared" si="620"/>
        <v>0</v>
      </c>
      <c r="L881" s="240">
        <f t="shared" si="620"/>
        <v>0</v>
      </c>
      <c r="M881" s="3">
        <f t="shared" si="611"/>
        <v>0</v>
      </c>
      <c r="N881" s="3" t="s">
        <v>683</v>
      </c>
      <c r="O881" s="3">
        <f t="shared" si="612"/>
        <v>0</v>
      </c>
      <c r="P881" s="3" t="s">
        <v>683</v>
      </c>
      <c r="Q881" s="3">
        <f t="shared" si="614"/>
        <v>-1637135.1</v>
      </c>
      <c r="R881" s="3">
        <f t="shared" si="615"/>
        <v>0</v>
      </c>
    </row>
    <row r="882" spans="1:18" ht="13.5" x14ac:dyDescent="0.25">
      <c r="A882" s="199" t="s">
        <v>60</v>
      </c>
      <c r="B882" s="60">
        <v>902</v>
      </c>
      <c r="C882" s="4" t="s">
        <v>144</v>
      </c>
      <c r="D882" s="4" t="s">
        <v>22</v>
      </c>
      <c r="E882" s="4" t="s">
        <v>800</v>
      </c>
      <c r="F882" s="4" t="s">
        <v>111</v>
      </c>
      <c r="G882" s="75"/>
      <c r="H882" s="59">
        <f t="shared" ref="H882:L882" si="621">H883+H884+H885</f>
        <v>1637135.1</v>
      </c>
      <c r="I882" s="59">
        <f t="shared" si="621"/>
        <v>0</v>
      </c>
      <c r="J882" s="59">
        <f t="shared" si="621"/>
        <v>0</v>
      </c>
      <c r="K882" s="59">
        <f t="shared" si="621"/>
        <v>0</v>
      </c>
      <c r="L882" s="240">
        <f t="shared" si="621"/>
        <v>0</v>
      </c>
      <c r="M882" s="3">
        <f t="shared" si="611"/>
        <v>0</v>
      </c>
      <c r="N882" s="3" t="s">
        <v>683</v>
      </c>
      <c r="O882" s="3">
        <f t="shared" si="612"/>
        <v>0</v>
      </c>
      <c r="P882" s="3" t="s">
        <v>683</v>
      </c>
      <c r="Q882" s="3">
        <f t="shared" si="614"/>
        <v>-1637135.1</v>
      </c>
      <c r="R882" s="3">
        <f t="shared" si="615"/>
        <v>0</v>
      </c>
    </row>
    <row r="883" spans="1:18" s="15" customFormat="1" ht="13.5" x14ac:dyDescent="0.25">
      <c r="A883" s="202" t="s">
        <v>159</v>
      </c>
      <c r="B883" s="7">
        <v>902</v>
      </c>
      <c r="C883" s="8" t="s">
        <v>144</v>
      </c>
      <c r="D883" s="8" t="s">
        <v>22</v>
      </c>
      <c r="E883" s="8" t="s">
        <v>800</v>
      </c>
      <c r="F883" s="8" t="s">
        <v>157</v>
      </c>
      <c r="G883" s="96"/>
      <c r="H883" s="43">
        <v>242007.75</v>
      </c>
      <c r="I883" s="135"/>
      <c r="J883" s="135"/>
      <c r="K883" s="135"/>
      <c r="L883" s="249"/>
      <c r="M883" s="3">
        <f t="shared" si="611"/>
        <v>0</v>
      </c>
      <c r="N883" s="3" t="s">
        <v>683</v>
      </c>
      <c r="O883" s="3">
        <f t="shared" si="612"/>
        <v>0</v>
      </c>
      <c r="P883" s="3" t="s">
        <v>683</v>
      </c>
      <c r="Q883" s="3">
        <f t="shared" si="614"/>
        <v>-242007.75</v>
      </c>
      <c r="R883" s="3">
        <f t="shared" si="615"/>
        <v>0</v>
      </c>
    </row>
    <row r="884" spans="1:18" s="15" customFormat="1" ht="21.6" hidden="1" x14ac:dyDescent="0.3">
      <c r="A884" s="202" t="s">
        <v>155</v>
      </c>
      <c r="B884" s="7">
        <v>902</v>
      </c>
      <c r="C884" s="8" t="s">
        <v>144</v>
      </c>
      <c r="D884" s="8" t="s">
        <v>22</v>
      </c>
      <c r="E884" s="8" t="s">
        <v>800</v>
      </c>
      <c r="F884" s="8" t="s">
        <v>156</v>
      </c>
      <c r="G884" s="96"/>
      <c r="H884" s="43"/>
      <c r="I884" s="135"/>
      <c r="J884" s="135"/>
      <c r="K884" s="135"/>
      <c r="L884" s="249"/>
      <c r="M884" s="3">
        <f t="shared" si="611"/>
        <v>0</v>
      </c>
      <c r="N884" s="3" t="s">
        <v>683</v>
      </c>
      <c r="O884" s="3">
        <f t="shared" si="612"/>
        <v>0</v>
      </c>
      <c r="P884" s="3" t="s">
        <v>683</v>
      </c>
      <c r="Q884" s="3">
        <f t="shared" si="614"/>
        <v>0</v>
      </c>
      <c r="R884" s="3" t="s">
        <v>683</v>
      </c>
    </row>
    <row r="885" spans="1:18" s="15" customFormat="1" ht="38.25" x14ac:dyDescent="0.25">
      <c r="A885" s="202" t="s">
        <v>160</v>
      </c>
      <c r="B885" s="7">
        <v>902</v>
      </c>
      <c r="C885" s="8" t="s">
        <v>144</v>
      </c>
      <c r="D885" s="8" t="s">
        <v>22</v>
      </c>
      <c r="E885" s="8" t="s">
        <v>800</v>
      </c>
      <c r="F885" s="8" t="s">
        <v>158</v>
      </c>
      <c r="G885" s="96"/>
      <c r="H885" s="43">
        <v>1395127.35</v>
      </c>
      <c r="I885" s="135"/>
      <c r="J885" s="135"/>
      <c r="K885" s="135"/>
      <c r="L885" s="249"/>
      <c r="M885" s="3">
        <f t="shared" si="611"/>
        <v>0</v>
      </c>
      <c r="N885" s="3" t="s">
        <v>683</v>
      </c>
      <c r="O885" s="3">
        <f t="shared" si="612"/>
        <v>0</v>
      </c>
      <c r="P885" s="3" t="s">
        <v>683</v>
      </c>
      <c r="Q885" s="3">
        <f t="shared" si="614"/>
        <v>-1395127.35</v>
      </c>
      <c r="R885" s="3">
        <f t="shared" si="615"/>
        <v>0</v>
      </c>
    </row>
    <row r="886" spans="1:18" ht="13.9" hidden="1" x14ac:dyDescent="0.3">
      <c r="A886" s="199" t="s">
        <v>12</v>
      </c>
      <c r="B886" s="60">
        <v>902</v>
      </c>
      <c r="C886" s="4" t="s">
        <v>144</v>
      </c>
      <c r="D886" s="4" t="s">
        <v>22</v>
      </c>
      <c r="E886" s="4" t="s">
        <v>800</v>
      </c>
      <c r="F886" s="4" t="s">
        <v>40</v>
      </c>
      <c r="G886" s="75"/>
      <c r="H886" s="59">
        <f t="shared" ref="H886:L886" si="622">H887</f>
        <v>0</v>
      </c>
      <c r="I886" s="59">
        <f t="shared" si="622"/>
        <v>0</v>
      </c>
      <c r="J886" s="59">
        <f t="shared" si="622"/>
        <v>0</v>
      </c>
      <c r="K886" s="59">
        <f t="shared" si="622"/>
        <v>0</v>
      </c>
      <c r="L886" s="240">
        <f t="shared" si="622"/>
        <v>0</v>
      </c>
      <c r="M886" s="3">
        <f t="shared" si="611"/>
        <v>0</v>
      </c>
      <c r="N886" s="3" t="s">
        <v>683</v>
      </c>
      <c r="O886" s="3">
        <f t="shared" si="612"/>
        <v>0</v>
      </c>
      <c r="P886" s="3" t="s">
        <v>683</v>
      </c>
      <c r="Q886" s="3">
        <f t="shared" si="614"/>
        <v>0</v>
      </c>
      <c r="R886" s="3" t="s">
        <v>683</v>
      </c>
    </row>
    <row r="887" spans="1:18" ht="13.9" hidden="1" x14ac:dyDescent="0.3">
      <c r="A887" s="189" t="s">
        <v>13</v>
      </c>
      <c r="B887" s="60">
        <v>902</v>
      </c>
      <c r="C887" s="4" t="s">
        <v>144</v>
      </c>
      <c r="D887" s="4" t="s">
        <v>22</v>
      </c>
      <c r="E887" s="4" t="s">
        <v>800</v>
      </c>
      <c r="F887" s="46" t="s">
        <v>801</v>
      </c>
      <c r="G887" s="75"/>
      <c r="H887" s="45">
        <f t="shared" ref="H887:L887" si="623">H888+H889+H890</f>
        <v>0</v>
      </c>
      <c r="I887" s="45">
        <f t="shared" si="623"/>
        <v>0</v>
      </c>
      <c r="J887" s="45">
        <f t="shared" si="623"/>
        <v>0</v>
      </c>
      <c r="K887" s="45">
        <f t="shared" si="623"/>
        <v>0</v>
      </c>
      <c r="L887" s="253">
        <f t="shared" si="623"/>
        <v>0</v>
      </c>
      <c r="M887" s="3">
        <f t="shared" si="611"/>
        <v>0</v>
      </c>
      <c r="N887" s="3" t="s">
        <v>683</v>
      </c>
      <c r="O887" s="3">
        <f t="shared" si="612"/>
        <v>0</v>
      </c>
      <c r="P887" s="3" t="s">
        <v>683</v>
      </c>
      <c r="Q887" s="3">
        <f t="shared" si="614"/>
        <v>0</v>
      </c>
      <c r="R887" s="3" t="s">
        <v>683</v>
      </c>
    </row>
    <row r="888" spans="1:18" ht="13.9" hidden="1" x14ac:dyDescent="0.3">
      <c r="A888" s="192" t="s">
        <v>802</v>
      </c>
      <c r="B888" s="7">
        <v>902</v>
      </c>
      <c r="C888" s="8" t="s">
        <v>144</v>
      </c>
      <c r="D888" s="8" t="s">
        <v>22</v>
      </c>
      <c r="E888" s="8" t="s">
        <v>800</v>
      </c>
      <c r="F888" s="47" t="s">
        <v>30</v>
      </c>
      <c r="G888" s="75"/>
      <c r="H888" s="43"/>
      <c r="I888" s="124"/>
      <c r="J888" s="124"/>
      <c r="K888" s="124"/>
      <c r="L888" s="250"/>
      <c r="M888" s="3">
        <f t="shared" si="611"/>
        <v>0</v>
      </c>
      <c r="N888" s="3" t="s">
        <v>683</v>
      </c>
      <c r="O888" s="3">
        <f t="shared" si="612"/>
        <v>0</v>
      </c>
      <c r="P888" s="3" t="s">
        <v>683</v>
      </c>
      <c r="Q888" s="3">
        <f t="shared" si="614"/>
        <v>0</v>
      </c>
      <c r="R888" s="3" t="s">
        <v>683</v>
      </c>
    </row>
    <row r="889" spans="1:18" ht="13.9" hidden="1" x14ac:dyDescent="0.3">
      <c r="A889" s="192" t="s">
        <v>803</v>
      </c>
      <c r="B889" s="7">
        <v>902</v>
      </c>
      <c r="C889" s="8" t="s">
        <v>144</v>
      </c>
      <c r="D889" s="8" t="s">
        <v>22</v>
      </c>
      <c r="E889" s="8" t="s">
        <v>800</v>
      </c>
      <c r="F889" s="47" t="s">
        <v>31</v>
      </c>
      <c r="G889" s="75"/>
      <c r="H889" s="43"/>
      <c r="I889" s="124"/>
      <c r="J889" s="124"/>
      <c r="K889" s="124"/>
      <c r="L889" s="250"/>
      <c r="M889" s="3">
        <f t="shared" si="611"/>
        <v>0</v>
      </c>
      <c r="N889" s="3" t="s">
        <v>683</v>
      </c>
      <c r="O889" s="3">
        <f t="shared" si="612"/>
        <v>0</v>
      </c>
      <c r="P889" s="3" t="s">
        <v>683</v>
      </c>
      <c r="Q889" s="3">
        <f t="shared" si="614"/>
        <v>0</v>
      </c>
      <c r="R889" s="3" t="s">
        <v>683</v>
      </c>
    </row>
    <row r="890" spans="1:18" ht="13.9" hidden="1" x14ac:dyDescent="0.3">
      <c r="A890" s="192" t="s">
        <v>804</v>
      </c>
      <c r="B890" s="7">
        <v>902</v>
      </c>
      <c r="C890" s="8" t="s">
        <v>144</v>
      </c>
      <c r="D890" s="8" t="s">
        <v>22</v>
      </c>
      <c r="E890" s="8" t="s">
        <v>800</v>
      </c>
      <c r="F890" s="47" t="s">
        <v>43</v>
      </c>
      <c r="G890" s="75"/>
      <c r="H890" s="43">
        <v>0</v>
      </c>
      <c r="I890" s="124"/>
      <c r="J890" s="124"/>
      <c r="K890" s="124"/>
      <c r="L890" s="250"/>
      <c r="M890" s="3">
        <f t="shared" si="611"/>
        <v>0</v>
      </c>
      <c r="N890" s="3" t="s">
        <v>683</v>
      </c>
      <c r="O890" s="3">
        <f t="shared" si="612"/>
        <v>0</v>
      </c>
      <c r="P890" s="3" t="s">
        <v>683</v>
      </c>
      <c r="Q890" s="3">
        <f t="shared" si="614"/>
        <v>0</v>
      </c>
      <c r="R890" s="3" t="s">
        <v>683</v>
      </c>
    </row>
    <row r="891" spans="1:18" ht="38.25" x14ac:dyDescent="0.25">
      <c r="A891" s="198" t="s">
        <v>740</v>
      </c>
      <c r="B891" s="40" t="s">
        <v>252</v>
      </c>
      <c r="C891" s="41" t="s">
        <v>144</v>
      </c>
      <c r="D891" s="41" t="s">
        <v>22</v>
      </c>
      <c r="E891" s="41" t="s">
        <v>805</v>
      </c>
      <c r="F891" s="41" t="s">
        <v>19</v>
      </c>
      <c r="G891" s="75"/>
      <c r="H891" s="42">
        <f t="shared" ref="H891:L892" si="624">H892</f>
        <v>1557325</v>
      </c>
      <c r="I891" s="42">
        <f t="shared" si="624"/>
        <v>0</v>
      </c>
      <c r="J891" s="42">
        <f t="shared" si="624"/>
        <v>0</v>
      </c>
      <c r="K891" s="42">
        <f t="shared" si="624"/>
        <v>0</v>
      </c>
      <c r="L891" s="239">
        <f t="shared" si="624"/>
        <v>0</v>
      </c>
      <c r="M891" s="3">
        <f t="shared" si="611"/>
        <v>0</v>
      </c>
      <c r="N891" s="3" t="s">
        <v>683</v>
      </c>
      <c r="O891" s="3">
        <f t="shared" si="612"/>
        <v>0</v>
      </c>
      <c r="P891" s="3" t="s">
        <v>683</v>
      </c>
      <c r="Q891" s="3">
        <f t="shared" si="614"/>
        <v>-1557325</v>
      </c>
      <c r="R891" s="3" t="s">
        <v>683</v>
      </c>
    </row>
    <row r="892" spans="1:18" ht="51" x14ac:dyDescent="0.25">
      <c r="A892" s="199" t="s">
        <v>9</v>
      </c>
      <c r="B892" s="60">
        <v>902</v>
      </c>
      <c r="C892" s="4" t="s">
        <v>144</v>
      </c>
      <c r="D892" s="4" t="s">
        <v>22</v>
      </c>
      <c r="E892" s="4" t="s">
        <v>805</v>
      </c>
      <c r="F892" s="4" t="s">
        <v>23</v>
      </c>
      <c r="G892" s="75"/>
      <c r="H892" s="59">
        <f t="shared" si="624"/>
        <v>1557325</v>
      </c>
      <c r="I892" s="59">
        <f t="shared" si="624"/>
        <v>0</v>
      </c>
      <c r="J892" s="59">
        <f t="shared" si="624"/>
        <v>0</v>
      </c>
      <c r="K892" s="59">
        <f t="shared" si="624"/>
        <v>0</v>
      </c>
      <c r="L892" s="240">
        <f t="shared" si="624"/>
        <v>0</v>
      </c>
      <c r="M892" s="3">
        <f t="shared" si="611"/>
        <v>0</v>
      </c>
      <c r="N892" s="3" t="s">
        <v>683</v>
      </c>
      <c r="O892" s="3">
        <f t="shared" si="612"/>
        <v>0</v>
      </c>
      <c r="P892" s="3" t="s">
        <v>683</v>
      </c>
      <c r="Q892" s="3">
        <f t="shared" si="614"/>
        <v>-1557325</v>
      </c>
      <c r="R892" s="3" t="s">
        <v>683</v>
      </c>
    </row>
    <row r="893" spans="1:18" ht="13.5" x14ac:dyDescent="0.25">
      <c r="A893" s="199" t="s">
        <v>60</v>
      </c>
      <c r="B893" s="60">
        <v>902</v>
      </c>
      <c r="C893" s="4" t="s">
        <v>144</v>
      </c>
      <c r="D893" s="4" t="s">
        <v>22</v>
      </c>
      <c r="E893" s="4" t="s">
        <v>805</v>
      </c>
      <c r="F893" s="4" t="s">
        <v>111</v>
      </c>
      <c r="G893" s="75"/>
      <c r="H893" s="59">
        <f t="shared" ref="H893:L893" si="625">H894+H895+H896</f>
        <v>1557325</v>
      </c>
      <c r="I893" s="59">
        <f t="shared" si="625"/>
        <v>0</v>
      </c>
      <c r="J893" s="59">
        <f t="shared" si="625"/>
        <v>0</v>
      </c>
      <c r="K893" s="59">
        <f t="shared" si="625"/>
        <v>0</v>
      </c>
      <c r="L893" s="240">
        <f t="shared" si="625"/>
        <v>0</v>
      </c>
      <c r="M893" s="3">
        <f t="shared" si="611"/>
        <v>0</v>
      </c>
      <c r="N893" s="3" t="s">
        <v>683</v>
      </c>
      <c r="O893" s="3">
        <f t="shared" si="612"/>
        <v>0</v>
      </c>
      <c r="P893" s="3" t="s">
        <v>683</v>
      </c>
      <c r="Q893" s="3">
        <f t="shared" si="614"/>
        <v>-1557325</v>
      </c>
      <c r="R893" s="3" t="s">
        <v>683</v>
      </c>
    </row>
    <row r="894" spans="1:18" s="15" customFormat="1" ht="13.5" x14ac:dyDescent="0.25">
      <c r="A894" s="202" t="s">
        <v>159</v>
      </c>
      <c r="B894" s="7">
        <v>902</v>
      </c>
      <c r="C894" s="8" t="s">
        <v>144</v>
      </c>
      <c r="D894" s="8" t="s">
        <v>22</v>
      </c>
      <c r="E894" s="8" t="s">
        <v>805</v>
      </c>
      <c r="F894" s="8" t="s">
        <v>157</v>
      </c>
      <c r="G894" s="96"/>
      <c r="H894" s="43">
        <v>0</v>
      </c>
      <c r="I894" s="135"/>
      <c r="J894" s="135"/>
      <c r="K894" s="135"/>
      <c r="L894" s="249"/>
      <c r="M894" s="3">
        <f t="shared" si="611"/>
        <v>0</v>
      </c>
      <c r="N894" s="3" t="s">
        <v>683</v>
      </c>
      <c r="O894" s="3">
        <f t="shared" si="612"/>
        <v>0</v>
      </c>
      <c r="P894" s="3" t="s">
        <v>683</v>
      </c>
      <c r="Q894" s="3">
        <f t="shared" si="614"/>
        <v>0</v>
      </c>
      <c r="R894" s="3" t="s">
        <v>683</v>
      </c>
    </row>
    <row r="895" spans="1:18" s="15" customFormat="1" ht="21.6" hidden="1" x14ac:dyDescent="0.3">
      <c r="A895" s="202" t="s">
        <v>155</v>
      </c>
      <c r="B895" s="7">
        <v>902</v>
      </c>
      <c r="C895" s="8" t="s">
        <v>144</v>
      </c>
      <c r="D895" s="8" t="s">
        <v>22</v>
      </c>
      <c r="E895" s="8" t="s">
        <v>805</v>
      </c>
      <c r="F895" s="8" t="s">
        <v>156</v>
      </c>
      <c r="G895" s="96"/>
      <c r="H895" s="43"/>
      <c r="I895" s="135"/>
      <c r="J895" s="135"/>
      <c r="K895" s="135"/>
      <c r="L895" s="249"/>
      <c r="M895" s="3">
        <f t="shared" si="611"/>
        <v>0</v>
      </c>
      <c r="N895" s="3" t="s">
        <v>683</v>
      </c>
      <c r="O895" s="3">
        <f t="shared" si="612"/>
        <v>0</v>
      </c>
      <c r="P895" s="3" t="s">
        <v>683</v>
      </c>
      <c r="Q895" s="3">
        <f t="shared" si="614"/>
        <v>0</v>
      </c>
      <c r="R895" s="3" t="s">
        <v>683</v>
      </c>
    </row>
    <row r="896" spans="1:18" s="15" customFormat="1" ht="38.25" x14ac:dyDescent="0.25">
      <c r="A896" s="202" t="s">
        <v>160</v>
      </c>
      <c r="B896" s="7">
        <v>902</v>
      </c>
      <c r="C896" s="8" t="s">
        <v>144</v>
      </c>
      <c r="D896" s="8" t="s">
        <v>22</v>
      </c>
      <c r="E896" s="8" t="s">
        <v>805</v>
      </c>
      <c r="F896" s="8" t="s">
        <v>158</v>
      </c>
      <c r="G896" s="96"/>
      <c r="H896" s="43">
        <v>1557325</v>
      </c>
      <c r="I896" s="135"/>
      <c r="J896" s="135"/>
      <c r="K896" s="135"/>
      <c r="L896" s="249"/>
      <c r="M896" s="3">
        <f t="shared" si="611"/>
        <v>0</v>
      </c>
      <c r="N896" s="3" t="s">
        <v>683</v>
      </c>
      <c r="O896" s="3">
        <f t="shared" si="612"/>
        <v>0</v>
      </c>
      <c r="P896" s="3" t="s">
        <v>683</v>
      </c>
      <c r="Q896" s="3">
        <f t="shared" si="614"/>
        <v>-1557325</v>
      </c>
      <c r="R896" s="3">
        <f t="shared" si="615"/>
        <v>0</v>
      </c>
    </row>
    <row r="897" spans="1:18" ht="38.25" x14ac:dyDescent="0.25">
      <c r="A897" s="198" t="s">
        <v>806</v>
      </c>
      <c r="B897" s="40" t="s">
        <v>252</v>
      </c>
      <c r="C897" s="41" t="s">
        <v>144</v>
      </c>
      <c r="D897" s="41" t="s">
        <v>22</v>
      </c>
      <c r="E897" s="41" t="s">
        <v>807</v>
      </c>
      <c r="F897" s="41" t="s">
        <v>19</v>
      </c>
      <c r="G897" s="75"/>
      <c r="H897" s="42">
        <f t="shared" ref="H897:L898" si="626">H898</f>
        <v>70188.800000000003</v>
      </c>
      <c r="I897" s="42">
        <f t="shared" si="626"/>
        <v>0</v>
      </c>
      <c r="J897" s="42">
        <f t="shared" si="626"/>
        <v>0</v>
      </c>
      <c r="K897" s="42">
        <f t="shared" si="626"/>
        <v>0</v>
      </c>
      <c r="L897" s="239">
        <f t="shared" si="626"/>
        <v>0</v>
      </c>
      <c r="M897" s="3">
        <f t="shared" si="611"/>
        <v>0</v>
      </c>
      <c r="N897" s="3" t="s">
        <v>683</v>
      </c>
      <c r="O897" s="3">
        <f t="shared" si="612"/>
        <v>0</v>
      </c>
      <c r="P897" s="3" t="s">
        <v>683</v>
      </c>
      <c r="Q897" s="3">
        <f t="shared" si="614"/>
        <v>-70188.800000000003</v>
      </c>
      <c r="R897" s="3">
        <f t="shared" si="615"/>
        <v>0</v>
      </c>
    </row>
    <row r="898" spans="1:18" ht="51" x14ac:dyDescent="0.25">
      <c r="A898" s="199" t="s">
        <v>9</v>
      </c>
      <c r="B898" s="60">
        <v>902</v>
      </c>
      <c r="C898" s="4" t="s">
        <v>144</v>
      </c>
      <c r="D898" s="4" t="s">
        <v>22</v>
      </c>
      <c r="E898" s="4" t="s">
        <v>807</v>
      </c>
      <c r="F898" s="4" t="s">
        <v>23</v>
      </c>
      <c r="G898" s="75"/>
      <c r="H898" s="59">
        <f t="shared" si="626"/>
        <v>70188.800000000003</v>
      </c>
      <c r="I898" s="59">
        <f t="shared" si="626"/>
        <v>0</v>
      </c>
      <c r="J898" s="59">
        <f t="shared" si="626"/>
        <v>0</v>
      </c>
      <c r="K898" s="59">
        <f t="shared" si="626"/>
        <v>0</v>
      </c>
      <c r="L898" s="240">
        <f t="shared" si="626"/>
        <v>0</v>
      </c>
      <c r="M898" s="3">
        <f t="shared" si="611"/>
        <v>0</v>
      </c>
      <c r="N898" s="3" t="s">
        <v>683</v>
      </c>
      <c r="O898" s="3">
        <f t="shared" si="612"/>
        <v>0</v>
      </c>
      <c r="P898" s="3" t="s">
        <v>683</v>
      </c>
      <c r="Q898" s="3">
        <f t="shared" si="614"/>
        <v>-70188.800000000003</v>
      </c>
      <c r="R898" s="3">
        <f t="shared" si="615"/>
        <v>0</v>
      </c>
    </row>
    <row r="899" spans="1:18" ht="13.5" x14ac:dyDescent="0.25">
      <c r="A899" s="199" t="s">
        <v>60</v>
      </c>
      <c r="B899" s="60">
        <v>902</v>
      </c>
      <c r="C899" s="4" t="s">
        <v>144</v>
      </c>
      <c r="D899" s="4" t="s">
        <v>22</v>
      </c>
      <c r="E899" s="4" t="s">
        <v>807</v>
      </c>
      <c r="F899" s="4" t="s">
        <v>111</v>
      </c>
      <c r="G899" s="75"/>
      <c r="H899" s="59">
        <f t="shared" ref="H899:L899" si="627">H900+H901+H902</f>
        <v>70188.800000000003</v>
      </c>
      <c r="I899" s="59">
        <f t="shared" si="627"/>
        <v>0</v>
      </c>
      <c r="J899" s="59">
        <f t="shared" si="627"/>
        <v>0</v>
      </c>
      <c r="K899" s="59">
        <f t="shared" si="627"/>
        <v>0</v>
      </c>
      <c r="L899" s="240">
        <f t="shared" si="627"/>
        <v>0</v>
      </c>
      <c r="M899" s="3">
        <f t="shared" si="611"/>
        <v>0</v>
      </c>
      <c r="N899" s="3" t="s">
        <v>683</v>
      </c>
      <c r="O899" s="3">
        <f t="shared" si="612"/>
        <v>0</v>
      </c>
      <c r="P899" s="3" t="s">
        <v>683</v>
      </c>
      <c r="Q899" s="3">
        <f t="shared" si="614"/>
        <v>-70188.800000000003</v>
      </c>
      <c r="R899" s="3">
        <f t="shared" si="615"/>
        <v>0</v>
      </c>
    </row>
    <row r="900" spans="1:18" s="15" customFormat="1" ht="13.5" x14ac:dyDescent="0.25">
      <c r="A900" s="202" t="s">
        <v>159</v>
      </c>
      <c r="B900" s="7">
        <v>902</v>
      </c>
      <c r="C900" s="8" t="s">
        <v>144</v>
      </c>
      <c r="D900" s="8" t="s">
        <v>22</v>
      </c>
      <c r="E900" s="8" t="s">
        <v>807</v>
      </c>
      <c r="F900" s="8" t="s">
        <v>157</v>
      </c>
      <c r="G900" s="96"/>
      <c r="H900" s="43">
        <v>41476.800000000003</v>
      </c>
      <c r="I900" s="135"/>
      <c r="J900" s="135"/>
      <c r="K900" s="135"/>
      <c r="L900" s="249"/>
      <c r="M900" s="3">
        <f t="shared" si="611"/>
        <v>0</v>
      </c>
      <c r="N900" s="3" t="s">
        <v>683</v>
      </c>
      <c r="O900" s="3">
        <f t="shared" si="612"/>
        <v>0</v>
      </c>
      <c r="P900" s="3" t="s">
        <v>683</v>
      </c>
      <c r="Q900" s="3">
        <f t="shared" si="614"/>
        <v>-41476.800000000003</v>
      </c>
      <c r="R900" s="3">
        <f t="shared" si="615"/>
        <v>0</v>
      </c>
    </row>
    <row r="901" spans="1:18" s="15" customFormat="1" ht="21.6" hidden="1" x14ac:dyDescent="0.3">
      <c r="A901" s="202" t="s">
        <v>155</v>
      </c>
      <c r="B901" s="7">
        <v>902</v>
      </c>
      <c r="C901" s="8" t="s">
        <v>144</v>
      </c>
      <c r="D901" s="8" t="s">
        <v>22</v>
      </c>
      <c r="E901" s="8" t="s">
        <v>807</v>
      </c>
      <c r="F901" s="8" t="s">
        <v>156</v>
      </c>
      <c r="G901" s="96"/>
      <c r="H901" s="43"/>
      <c r="I901" s="135"/>
      <c r="J901" s="135"/>
      <c r="K901" s="135"/>
      <c r="L901" s="249"/>
      <c r="M901" s="3">
        <f t="shared" si="611"/>
        <v>0</v>
      </c>
      <c r="N901" s="3" t="s">
        <v>683</v>
      </c>
      <c r="O901" s="3">
        <f t="shared" si="612"/>
        <v>0</v>
      </c>
      <c r="P901" s="3" t="s">
        <v>683</v>
      </c>
      <c r="Q901" s="3">
        <f t="shared" si="614"/>
        <v>0</v>
      </c>
      <c r="R901" s="3" t="s">
        <v>683</v>
      </c>
    </row>
    <row r="902" spans="1:18" s="15" customFormat="1" ht="38.25" x14ac:dyDescent="0.25">
      <c r="A902" s="202" t="s">
        <v>160</v>
      </c>
      <c r="B902" s="7">
        <v>902</v>
      </c>
      <c r="C902" s="8" t="s">
        <v>144</v>
      </c>
      <c r="D902" s="8" t="s">
        <v>22</v>
      </c>
      <c r="E902" s="8" t="s">
        <v>807</v>
      </c>
      <c r="F902" s="8" t="s">
        <v>158</v>
      </c>
      <c r="G902" s="96"/>
      <c r="H902" s="43">
        <v>28712</v>
      </c>
      <c r="I902" s="135"/>
      <c r="J902" s="135"/>
      <c r="K902" s="135"/>
      <c r="L902" s="249"/>
      <c r="M902" s="3">
        <f t="shared" si="611"/>
        <v>0</v>
      </c>
      <c r="N902" s="3" t="s">
        <v>683</v>
      </c>
      <c r="O902" s="3">
        <f t="shared" si="612"/>
        <v>0</v>
      </c>
      <c r="P902" s="3" t="s">
        <v>683</v>
      </c>
      <c r="Q902" s="3">
        <f t="shared" si="614"/>
        <v>-28712</v>
      </c>
      <c r="R902" s="3">
        <f t="shared" si="615"/>
        <v>0</v>
      </c>
    </row>
    <row r="903" spans="1:18" ht="38.25" x14ac:dyDescent="0.25">
      <c r="A903" s="198" t="s">
        <v>808</v>
      </c>
      <c r="B903" s="40" t="s">
        <v>252</v>
      </c>
      <c r="C903" s="41" t="s">
        <v>144</v>
      </c>
      <c r="D903" s="41" t="s">
        <v>22</v>
      </c>
      <c r="E903" s="41" t="s">
        <v>809</v>
      </c>
      <c r="F903" s="41" t="s">
        <v>19</v>
      </c>
      <c r="G903" s="75"/>
      <c r="H903" s="42">
        <f t="shared" ref="H903:L904" si="628">H904</f>
        <v>2557011.71</v>
      </c>
      <c r="I903" s="42">
        <f t="shared" si="628"/>
        <v>0</v>
      </c>
      <c r="J903" s="42">
        <f t="shared" si="628"/>
        <v>0</v>
      </c>
      <c r="K903" s="42">
        <f t="shared" si="628"/>
        <v>0</v>
      </c>
      <c r="L903" s="239">
        <f t="shared" si="628"/>
        <v>0</v>
      </c>
      <c r="M903" s="3">
        <f t="shared" si="611"/>
        <v>0</v>
      </c>
      <c r="N903" s="3" t="s">
        <v>683</v>
      </c>
      <c r="O903" s="3">
        <f t="shared" si="612"/>
        <v>0</v>
      </c>
      <c r="P903" s="3" t="s">
        <v>683</v>
      </c>
      <c r="Q903" s="3">
        <f t="shared" si="614"/>
        <v>-2557011.71</v>
      </c>
      <c r="R903" s="3">
        <f t="shared" si="615"/>
        <v>0</v>
      </c>
    </row>
    <row r="904" spans="1:18" ht="51" x14ac:dyDescent="0.25">
      <c r="A904" s="199" t="s">
        <v>9</v>
      </c>
      <c r="B904" s="60">
        <v>902</v>
      </c>
      <c r="C904" s="4" t="s">
        <v>144</v>
      </c>
      <c r="D904" s="4" t="s">
        <v>22</v>
      </c>
      <c r="E904" s="4" t="s">
        <v>809</v>
      </c>
      <c r="F904" s="4" t="s">
        <v>23</v>
      </c>
      <c r="G904" s="75"/>
      <c r="H904" s="59">
        <f t="shared" si="628"/>
        <v>2557011.71</v>
      </c>
      <c r="I904" s="59">
        <f t="shared" si="628"/>
        <v>0</v>
      </c>
      <c r="J904" s="59">
        <f t="shared" si="628"/>
        <v>0</v>
      </c>
      <c r="K904" s="59">
        <f t="shared" si="628"/>
        <v>0</v>
      </c>
      <c r="L904" s="240">
        <f t="shared" si="628"/>
        <v>0</v>
      </c>
      <c r="M904" s="3">
        <f t="shared" si="611"/>
        <v>0</v>
      </c>
      <c r="N904" s="3" t="s">
        <v>683</v>
      </c>
      <c r="O904" s="3">
        <f t="shared" si="612"/>
        <v>0</v>
      </c>
      <c r="P904" s="3" t="s">
        <v>683</v>
      </c>
      <c r="Q904" s="3">
        <f t="shared" si="614"/>
        <v>-2557011.71</v>
      </c>
      <c r="R904" s="3">
        <f t="shared" si="615"/>
        <v>0</v>
      </c>
    </row>
    <row r="905" spans="1:18" ht="13.5" x14ac:dyDescent="0.25">
      <c r="A905" s="199" t="s">
        <v>60</v>
      </c>
      <c r="B905" s="60">
        <v>902</v>
      </c>
      <c r="C905" s="4" t="s">
        <v>144</v>
      </c>
      <c r="D905" s="4" t="s">
        <v>22</v>
      </c>
      <c r="E905" s="4" t="s">
        <v>809</v>
      </c>
      <c r="F905" s="4" t="s">
        <v>111</v>
      </c>
      <c r="G905" s="75"/>
      <c r="H905" s="59">
        <f t="shared" ref="H905:L905" si="629">H906+H907+H908</f>
        <v>2557011.71</v>
      </c>
      <c r="I905" s="59">
        <f t="shared" si="629"/>
        <v>0</v>
      </c>
      <c r="J905" s="59">
        <f t="shared" si="629"/>
        <v>0</v>
      </c>
      <c r="K905" s="59">
        <f t="shared" si="629"/>
        <v>0</v>
      </c>
      <c r="L905" s="240">
        <f t="shared" si="629"/>
        <v>0</v>
      </c>
      <c r="M905" s="3">
        <f t="shared" si="611"/>
        <v>0</v>
      </c>
      <c r="N905" s="3" t="s">
        <v>683</v>
      </c>
      <c r="O905" s="3">
        <f t="shared" si="612"/>
        <v>0</v>
      </c>
      <c r="P905" s="3" t="s">
        <v>683</v>
      </c>
      <c r="Q905" s="3">
        <f t="shared" si="614"/>
        <v>-2557011.71</v>
      </c>
      <c r="R905" s="3">
        <f t="shared" si="615"/>
        <v>0</v>
      </c>
    </row>
    <row r="906" spans="1:18" s="15" customFormat="1" ht="13.5" x14ac:dyDescent="0.25">
      <c r="A906" s="202" t="s">
        <v>159</v>
      </c>
      <c r="B906" s="7">
        <v>902</v>
      </c>
      <c r="C906" s="8" t="s">
        <v>144</v>
      </c>
      <c r="D906" s="8" t="s">
        <v>22</v>
      </c>
      <c r="E906" s="8" t="s">
        <v>809</v>
      </c>
      <c r="F906" s="8" t="s">
        <v>157</v>
      </c>
      <c r="G906" s="96"/>
      <c r="H906" s="43">
        <v>2013451.71</v>
      </c>
      <c r="I906" s="135"/>
      <c r="J906" s="135"/>
      <c r="K906" s="135"/>
      <c r="L906" s="249"/>
      <c r="M906" s="3">
        <f t="shared" si="611"/>
        <v>0</v>
      </c>
      <c r="N906" s="3" t="s">
        <v>683</v>
      </c>
      <c r="O906" s="3">
        <f t="shared" si="612"/>
        <v>0</v>
      </c>
      <c r="P906" s="3" t="s">
        <v>683</v>
      </c>
      <c r="Q906" s="3">
        <f t="shared" si="614"/>
        <v>-2013451.71</v>
      </c>
      <c r="R906" s="3">
        <f t="shared" si="615"/>
        <v>0</v>
      </c>
    </row>
    <row r="907" spans="1:18" s="15" customFormat="1" ht="21.6" hidden="1" x14ac:dyDescent="0.3">
      <c r="A907" s="202" t="s">
        <v>155</v>
      </c>
      <c r="B907" s="7">
        <v>902</v>
      </c>
      <c r="C907" s="8" t="s">
        <v>144</v>
      </c>
      <c r="D907" s="8" t="s">
        <v>22</v>
      </c>
      <c r="E907" s="8" t="s">
        <v>809</v>
      </c>
      <c r="F907" s="8" t="s">
        <v>156</v>
      </c>
      <c r="G907" s="96"/>
      <c r="H907" s="43"/>
      <c r="I907" s="135"/>
      <c r="J907" s="135"/>
      <c r="K907" s="135"/>
      <c r="L907" s="249"/>
      <c r="M907" s="3">
        <f t="shared" si="611"/>
        <v>0</v>
      </c>
      <c r="N907" s="3" t="s">
        <v>683</v>
      </c>
      <c r="O907" s="3">
        <f t="shared" si="612"/>
        <v>0</v>
      </c>
      <c r="P907" s="3" t="s">
        <v>683</v>
      </c>
      <c r="Q907" s="3">
        <f t="shared" si="614"/>
        <v>0</v>
      </c>
      <c r="R907" s="3" t="s">
        <v>683</v>
      </c>
    </row>
    <row r="908" spans="1:18" s="15" customFormat="1" ht="38.25" x14ac:dyDescent="0.25">
      <c r="A908" s="202" t="s">
        <v>160</v>
      </c>
      <c r="B908" s="7">
        <v>902</v>
      </c>
      <c r="C908" s="8" t="s">
        <v>144</v>
      </c>
      <c r="D908" s="8" t="s">
        <v>22</v>
      </c>
      <c r="E908" s="8" t="s">
        <v>809</v>
      </c>
      <c r="F908" s="8" t="s">
        <v>158</v>
      </c>
      <c r="G908" s="96"/>
      <c r="H908" s="43">
        <v>543560</v>
      </c>
      <c r="I908" s="135"/>
      <c r="J908" s="135"/>
      <c r="K908" s="135"/>
      <c r="L908" s="249"/>
      <c r="M908" s="3">
        <f t="shared" si="611"/>
        <v>0</v>
      </c>
      <c r="N908" s="3" t="s">
        <v>683</v>
      </c>
      <c r="O908" s="3">
        <f t="shared" si="612"/>
        <v>0</v>
      </c>
      <c r="P908" s="3" t="s">
        <v>683</v>
      </c>
      <c r="Q908" s="3">
        <f t="shared" si="614"/>
        <v>-543560</v>
      </c>
      <c r="R908" s="3">
        <f t="shared" si="615"/>
        <v>0</v>
      </c>
    </row>
    <row r="909" spans="1:18" s="16" customFormat="1" x14ac:dyDescent="0.2">
      <c r="A909" s="177" t="s">
        <v>462</v>
      </c>
      <c r="B909" s="61" t="s">
        <v>252</v>
      </c>
      <c r="C909" s="61" t="s">
        <v>172</v>
      </c>
      <c r="D909" s="61" t="s">
        <v>17</v>
      </c>
      <c r="E909" s="61" t="s">
        <v>18</v>
      </c>
      <c r="F909" s="61" t="s">
        <v>19</v>
      </c>
      <c r="G909" s="61"/>
      <c r="H909" s="62">
        <f>H910+H919</f>
        <v>37625028.759999998</v>
      </c>
      <c r="I909" s="62">
        <f>I910+I919</f>
        <v>39609080</v>
      </c>
      <c r="J909" s="88">
        <f t="shared" ref="J909:L909" si="630">J910+J919</f>
        <v>37285000</v>
      </c>
      <c r="K909" s="62">
        <f t="shared" si="630"/>
        <v>37285000</v>
      </c>
      <c r="L909" s="234">
        <f t="shared" si="630"/>
        <v>37100000</v>
      </c>
      <c r="M909" s="3">
        <f t="shared" si="611"/>
        <v>-2324080</v>
      </c>
      <c r="N909" s="3">
        <f t="shared" si="617"/>
        <v>94.132456497348585</v>
      </c>
      <c r="O909" s="3">
        <f t="shared" si="612"/>
        <v>-185000</v>
      </c>
      <c r="P909" s="3">
        <f t="shared" si="613"/>
        <v>99.50382191229717</v>
      </c>
      <c r="Q909" s="3">
        <f t="shared" si="614"/>
        <v>-525028.75999999791</v>
      </c>
      <c r="R909" s="3">
        <f t="shared" si="615"/>
        <v>98.604575790894373</v>
      </c>
    </row>
    <row r="910" spans="1:18" s="19" customFormat="1" x14ac:dyDescent="0.2">
      <c r="A910" s="177" t="s">
        <v>466</v>
      </c>
      <c r="B910" s="61" t="s">
        <v>252</v>
      </c>
      <c r="C910" s="61" t="s">
        <v>172</v>
      </c>
      <c r="D910" s="61" t="s">
        <v>21</v>
      </c>
      <c r="E910" s="61" t="s">
        <v>18</v>
      </c>
      <c r="F910" s="61" t="s">
        <v>19</v>
      </c>
      <c r="G910" s="61"/>
      <c r="H910" s="62">
        <f>H911+H915</f>
        <v>34026080</v>
      </c>
      <c r="I910" s="62">
        <f t="shared" ref="I910:L910" si="631">I911+I915</f>
        <v>33874080</v>
      </c>
      <c r="J910" s="62">
        <f t="shared" si="631"/>
        <v>32000000</v>
      </c>
      <c r="K910" s="62">
        <f t="shared" si="631"/>
        <v>32000000</v>
      </c>
      <c r="L910" s="234">
        <f t="shared" si="631"/>
        <v>32000000</v>
      </c>
      <c r="M910" s="3">
        <f t="shared" si="611"/>
        <v>-1874080</v>
      </c>
      <c r="N910" s="3">
        <f t="shared" si="617"/>
        <v>94.467510261533306</v>
      </c>
      <c r="O910" s="3">
        <f t="shared" si="612"/>
        <v>0</v>
      </c>
      <c r="P910" s="3">
        <f t="shared" si="613"/>
        <v>100</v>
      </c>
      <c r="Q910" s="3">
        <f t="shared" si="614"/>
        <v>-2026080</v>
      </c>
      <c r="R910" s="3">
        <f t="shared" si="615"/>
        <v>94.045508621621991</v>
      </c>
    </row>
    <row r="911" spans="1:18" s="16" customFormat="1" ht="229.5" x14ac:dyDescent="0.2">
      <c r="A911" s="177" t="s">
        <v>544</v>
      </c>
      <c r="B911" s="61" t="s">
        <v>252</v>
      </c>
      <c r="C911" s="61" t="s">
        <v>172</v>
      </c>
      <c r="D911" s="61" t="s">
        <v>21</v>
      </c>
      <c r="E911" s="61" t="s">
        <v>279</v>
      </c>
      <c r="F911" s="61" t="s">
        <v>19</v>
      </c>
      <c r="G911" s="61"/>
      <c r="H911" s="62">
        <f t="shared" ref="H911:I913" si="632">H912</f>
        <v>0</v>
      </c>
      <c r="I911" s="62">
        <f t="shared" si="632"/>
        <v>33874080</v>
      </c>
      <c r="J911" s="88">
        <f t="shared" ref="J911:J913" si="633">J912</f>
        <v>32000000</v>
      </c>
      <c r="K911" s="62">
        <f t="shared" ref="K911:L913" si="634">K912</f>
        <v>32000000</v>
      </c>
      <c r="L911" s="234">
        <f t="shared" si="634"/>
        <v>32000000</v>
      </c>
      <c r="M911" s="3">
        <f t="shared" si="611"/>
        <v>-1874080</v>
      </c>
      <c r="N911" s="3">
        <f t="shared" si="617"/>
        <v>94.467510261533306</v>
      </c>
      <c r="O911" s="3">
        <f t="shared" si="612"/>
        <v>0</v>
      </c>
      <c r="P911" s="3">
        <f t="shared" si="613"/>
        <v>100</v>
      </c>
      <c r="Q911" s="3">
        <f t="shared" si="614"/>
        <v>32000000</v>
      </c>
      <c r="R911" s="3" t="s">
        <v>683</v>
      </c>
    </row>
    <row r="912" spans="1:18" ht="25.5" x14ac:dyDescent="0.2">
      <c r="A912" s="185" t="s">
        <v>94</v>
      </c>
      <c r="B912" s="64" t="s">
        <v>252</v>
      </c>
      <c r="C912" s="64" t="s">
        <v>172</v>
      </c>
      <c r="D912" s="64" t="s">
        <v>21</v>
      </c>
      <c r="E912" s="64" t="s">
        <v>279</v>
      </c>
      <c r="F912" s="64">
        <v>600</v>
      </c>
      <c r="G912" s="64"/>
      <c r="H912" s="65">
        <f t="shared" si="632"/>
        <v>0</v>
      </c>
      <c r="I912" s="65">
        <f t="shared" si="632"/>
        <v>33874080</v>
      </c>
      <c r="J912" s="86">
        <f t="shared" si="633"/>
        <v>32000000</v>
      </c>
      <c r="K912" s="65">
        <f t="shared" si="634"/>
        <v>32000000</v>
      </c>
      <c r="L912" s="235">
        <f t="shared" si="634"/>
        <v>32000000</v>
      </c>
      <c r="M912" s="3">
        <f t="shared" si="611"/>
        <v>-1874080</v>
      </c>
      <c r="N912" s="3">
        <f t="shared" si="617"/>
        <v>94.467510261533306</v>
      </c>
      <c r="O912" s="3">
        <f t="shared" si="612"/>
        <v>0</v>
      </c>
      <c r="P912" s="3">
        <f t="shared" si="613"/>
        <v>100</v>
      </c>
      <c r="Q912" s="3">
        <f t="shared" si="614"/>
        <v>32000000</v>
      </c>
      <c r="R912" s="3" t="s">
        <v>683</v>
      </c>
    </row>
    <row r="913" spans="1:18" x14ac:dyDescent="0.2">
      <c r="A913" s="185" t="s">
        <v>636</v>
      </c>
      <c r="B913" s="64" t="s">
        <v>252</v>
      </c>
      <c r="C913" s="64" t="s">
        <v>172</v>
      </c>
      <c r="D913" s="64" t="s">
        <v>21</v>
      </c>
      <c r="E913" s="64" t="s">
        <v>279</v>
      </c>
      <c r="F913" s="64">
        <v>610</v>
      </c>
      <c r="G913" s="64"/>
      <c r="H913" s="65">
        <f t="shared" si="632"/>
        <v>0</v>
      </c>
      <c r="I913" s="65">
        <v>33874080</v>
      </c>
      <c r="J913" s="86">
        <f t="shared" si="633"/>
        <v>32000000</v>
      </c>
      <c r="K913" s="65">
        <f t="shared" si="634"/>
        <v>32000000</v>
      </c>
      <c r="L913" s="235">
        <f t="shared" si="634"/>
        <v>32000000</v>
      </c>
      <c r="M913" s="3">
        <f t="shared" si="611"/>
        <v>-1874080</v>
      </c>
      <c r="N913" s="3">
        <f t="shared" si="617"/>
        <v>94.467510261533306</v>
      </c>
      <c r="O913" s="3">
        <f t="shared" si="612"/>
        <v>0</v>
      </c>
      <c r="P913" s="3">
        <f t="shared" si="613"/>
        <v>100</v>
      </c>
      <c r="Q913" s="3">
        <f t="shared" si="614"/>
        <v>32000000</v>
      </c>
      <c r="R913" s="3" t="s">
        <v>683</v>
      </c>
    </row>
    <row r="914" spans="1:18" s="15" customFormat="1" ht="51" x14ac:dyDescent="0.2">
      <c r="A914" s="180" t="s">
        <v>651</v>
      </c>
      <c r="B914" s="66" t="s">
        <v>252</v>
      </c>
      <c r="C914" s="66" t="s">
        <v>172</v>
      </c>
      <c r="D914" s="66" t="s">
        <v>21</v>
      </c>
      <c r="E914" s="66" t="s">
        <v>279</v>
      </c>
      <c r="F914" s="66" t="s">
        <v>479</v>
      </c>
      <c r="G914" s="66" t="s">
        <v>545</v>
      </c>
      <c r="H914" s="85"/>
      <c r="I914" s="68"/>
      <c r="J914" s="87">
        <v>32000000</v>
      </c>
      <c r="K914" s="68">
        <v>32000000</v>
      </c>
      <c r="L914" s="236">
        <v>32000000</v>
      </c>
      <c r="M914" s="3">
        <f t="shared" si="611"/>
        <v>32000000</v>
      </c>
      <c r="N914" s="69" t="s">
        <v>683</v>
      </c>
      <c r="O914" s="3">
        <f t="shared" si="612"/>
        <v>0</v>
      </c>
      <c r="P914" s="3">
        <f t="shared" si="613"/>
        <v>100</v>
      </c>
      <c r="Q914" s="3">
        <f t="shared" si="614"/>
        <v>32000000</v>
      </c>
      <c r="R914" s="3" t="s">
        <v>683</v>
      </c>
    </row>
    <row r="915" spans="1:18" s="16" customFormat="1" ht="242.25" x14ac:dyDescent="0.2">
      <c r="A915" s="177" t="s">
        <v>546</v>
      </c>
      <c r="B915" s="61" t="s">
        <v>252</v>
      </c>
      <c r="C915" s="61" t="s">
        <v>172</v>
      </c>
      <c r="D915" s="61" t="s">
        <v>21</v>
      </c>
      <c r="E915" s="61" t="s">
        <v>280</v>
      </c>
      <c r="F915" s="61" t="s">
        <v>19</v>
      </c>
      <c r="G915" s="61"/>
      <c r="H915" s="62">
        <f t="shared" ref="H915:I917" si="635">H916</f>
        <v>34026080</v>
      </c>
      <c r="I915" s="62">
        <f t="shared" si="635"/>
        <v>0</v>
      </c>
      <c r="J915" s="88">
        <f t="shared" ref="J915:J917" si="636">J916</f>
        <v>0</v>
      </c>
      <c r="K915" s="62">
        <f t="shared" ref="K915:L917" si="637">K916</f>
        <v>0</v>
      </c>
      <c r="L915" s="234">
        <f t="shared" si="637"/>
        <v>0</v>
      </c>
      <c r="M915" s="3">
        <f t="shared" si="611"/>
        <v>0</v>
      </c>
      <c r="N915" s="3" t="s">
        <v>683</v>
      </c>
      <c r="O915" s="3">
        <f t="shared" si="612"/>
        <v>0</v>
      </c>
      <c r="P915" s="3" t="s">
        <v>683</v>
      </c>
      <c r="Q915" s="3">
        <f t="shared" si="614"/>
        <v>-34026080</v>
      </c>
      <c r="R915" s="3">
        <f t="shared" si="615"/>
        <v>0</v>
      </c>
    </row>
    <row r="916" spans="1:18" ht="25.5" x14ac:dyDescent="0.2">
      <c r="A916" s="185" t="s">
        <v>94</v>
      </c>
      <c r="B916" s="64" t="s">
        <v>252</v>
      </c>
      <c r="C916" s="64" t="s">
        <v>172</v>
      </c>
      <c r="D916" s="64" t="s">
        <v>21</v>
      </c>
      <c r="E916" s="64" t="s">
        <v>280</v>
      </c>
      <c r="F916" s="64">
        <v>600</v>
      </c>
      <c r="G916" s="64"/>
      <c r="H916" s="65">
        <f t="shared" si="635"/>
        <v>34026080</v>
      </c>
      <c r="I916" s="65">
        <f t="shared" si="635"/>
        <v>0</v>
      </c>
      <c r="J916" s="86">
        <f t="shared" si="636"/>
        <v>0</v>
      </c>
      <c r="K916" s="65">
        <f t="shared" si="637"/>
        <v>0</v>
      </c>
      <c r="L916" s="235">
        <f t="shared" si="637"/>
        <v>0</v>
      </c>
      <c r="M916" s="3">
        <f t="shared" si="611"/>
        <v>0</v>
      </c>
      <c r="N916" s="3" t="s">
        <v>683</v>
      </c>
      <c r="O916" s="3">
        <f t="shared" si="612"/>
        <v>0</v>
      </c>
      <c r="P916" s="3" t="s">
        <v>683</v>
      </c>
      <c r="Q916" s="3">
        <f t="shared" si="614"/>
        <v>-34026080</v>
      </c>
      <c r="R916" s="3">
        <f t="shared" si="615"/>
        <v>0</v>
      </c>
    </row>
    <row r="917" spans="1:18" x14ac:dyDescent="0.2">
      <c r="A917" s="185" t="s">
        <v>636</v>
      </c>
      <c r="B917" s="64" t="s">
        <v>252</v>
      </c>
      <c r="C917" s="64" t="s">
        <v>172</v>
      </c>
      <c r="D917" s="64" t="s">
        <v>21</v>
      </c>
      <c r="E917" s="64" t="s">
        <v>280</v>
      </c>
      <c r="F917" s="64">
        <v>610</v>
      </c>
      <c r="G917" s="64"/>
      <c r="H917" s="65">
        <f t="shared" si="635"/>
        <v>34026080</v>
      </c>
      <c r="I917" s="65">
        <f t="shared" si="635"/>
        <v>0</v>
      </c>
      <c r="J917" s="86">
        <f t="shared" si="636"/>
        <v>0</v>
      </c>
      <c r="K917" s="65">
        <f t="shared" si="637"/>
        <v>0</v>
      </c>
      <c r="L917" s="235">
        <f t="shared" si="637"/>
        <v>0</v>
      </c>
      <c r="M917" s="3">
        <f t="shared" si="611"/>
        <v>0</v>
      </c>
      <c r="N917" s="3" t="s">
        <v>683</v>
      </c>
      <c r="O917" s="3">
        <f t="shared" si="612"/>
        <v>0</v>
      </c>
      <c r="P917" s="3" t="s">
        <v>683</v>
      </c>
      <c r="Q917" s="3">
        <f t="shared" si="614"/>
        <v>-34026080</v>
      </c>
      <c r="R917" s="3">
        <f t="shared" si="615"/>
        <v>0</v>
      </c>
    </row>
    <row r="918" spans="1:18" s="15" customFormat="1" ht="51" x14ac:dyDescent="0.2">
      <c r="A918" s="180" t="s">
        <v>651</v>
      </c>
      <c r="B918" s="66" t="s">
        <v>252</v>
      </c>
      <c r="C918" s="66" t="s">
        <v>172</v>
      </c>
      <c r="D918" s="66" t="s">
        <v>21</v>
      </c>
      <c r="E918" s="66" t="s">
        <v>280</v>
      </c>
      <c r="F918" s="66" t="s">
        <v>479</v>
      </c>
      <c r="G918" s="66"/>
      <c r="H918" s="85">
        <v>34026080</v>
      </c>
      <c r="I918" s="68">
        <v>0</v>
      </c>
      <c r="J918" s="87">
        <v>0</v>
      </c>
      <c r="K918" s="68">
        <v>0</v>
      </c>
      <c r="L918" s="236">
        <v>0</v>
      </c>
      <c r="M918" s="3">
        <f t="shared" si="611"/>
        <v>0</v>
      </c>
      <c r="N918" s="3" t="s">
        <v>683</v>
      </c>
      <c r="O918" s="3">
        <f t="shared" si="612"/>
        <v>0</v>
      </c>
      <c r="P918" s="3" t="s">
        <v>683</v>
      </c>
      <c r="Q918" s="3">
        <f t="shared" si="614"/>
        <v>-34026080</v>
      </c>
      <c r="R918" s="3">
        <f t="shared" si="615"/>
        <v>0</v>
      </c>
    </row>
    <row r="919" spans="1:18" x14ac:dyDescent="0.2">
      <c r="A919" s="185" t="s">
        <v>547</v>
      </c>
      <c r="B919" s="64" t="s">
        <v>252</v>
      </c>
      <c r="C919" s="64" t="s">
        <v>172</v>
      </c>
      <c r="D919" s="64" t="s">
        <v>98</v>
      </c>
      <c r="E919" s="64" t="s">
        <v>18</v>
      </c>
      <c r="F919" s="64" t="s">
        <v>19</v>
      </c>
      <c r="G919" s="64"/>
      <c r="H919" s="65">
        <f>H920+H926</f>
        <v>3598948.76</v>
      </c>
      <c r="I919" s="65">
        <f>I920+I926</f>
        <v>5735000</v>
      </c>
      <c r="J919" s="86">
        <f t="shared" ref="J919:L919" si="638">J920+J926</f>
        <v>5285000</v>
      </c>
      <c r="K919" s="65">
        <f t="shared" si="638"/>
        <v>5285000</v>
      </c>
      <c r="L919" s="235">
        <f t="shared" si="638"/>
        <v>5100000</v>
      </c>
      <c r="M919" s="3">
        <f t="shared" si="611"/>
        <v>-450000</v>
      </c>
      <c r="N919" s="3">
        <f t="shared" si="617"/>
        <v>92.153443766346982</v>
      </c>
      <c r="O919" s="3">
        <f t="shared" si="612"/>
        <v>-185000</v>
      </c>
      <c r="P919" s="3">
        <f t="shared" si="613"/>
        <v>96.499526963103122</v>
      </c>
      <c r="Q919" s="3">
        <f t="shared" si="614"/>
        <v>1501051.2400000002</v>
      </c>
      <c r="R919" s="3">
        <f t="shared" si="615"/>
        <v>141.70804699092187</v>
      </c>
    </row>
    <row r="920" spans="1:18" s="16" customFormat="1" ht="178.5" x14ac:dyDescent="0.2">
      <c r="A920" s="177" t="s">
        <v>548</v>
      </c>
      <c r="B920" s="61" t="s">
        <v>252</v>
      </c>
      <c r="C920" s="61" t="s">
        <v>172</v>
      </c>
      <c r="D920" s="61" t="s">
        <v>98</v>
      </c>
      <c r="E920" s="61" t="s">
        <v>281</v>
      </c>
      <c r="F920" s="61" t="s">
        <v>19</v>
      </c>
      <c r="G920" s="61"/>
      <c r="H920" s="62">
        <f>H921</f>
        <v>3598948.76</v>
      </c>
      <c r="I920" s="62">
        <f>I921</f>
        <v>5735000</v>
      </c>
      <c r="J920" s="88">
        <f t="shared" ref="J920:L920" si="639">J921</f>
        <v>5285000</v>
      </c>
      <c r="K920" s="62">
        <f t="shared" si="639"/>
        <v>5285000</v>
      </c>
      <c r="L920" s="234">
        <f t="shared" si="639"/>
        <v>5100000</v>
      </c>
      <c r="M920" s="3">
        <f t="shared" si="611"/>
        <v>-450000</v>
      </c>
      <c r="N920" s="3">
        <f t="shared" si="617"/>
        <v>92.153443766346982</v>
      </c>
      <c r="O920" s="3">
        <f t="shared" si="612"/>
        <v>-185000</v>
      </c>
      <c r="P920" s="3">
        <f t="shared" si="613"/>
        <v>96.499526963103122</v>
      </c>
      <c r="Q920" s="3">
        <f t="shared" si="614"/>
        <v>1501051.2400000002</v>
      </c>
      <c r="R920" s="3">
        <f t="shared" si="615"/>
        <v>141.70804699092187</v>
      </c>
    </row>
    <row r="921" spans="1:18" x14ac:dyDescent="0.2">
      <c r="A921" s="183" t="s">
        <v>92</v>
      </c>
      <c r="B921" s="64" t="s">
        <v>252</v>
      </c>
      <c r="C921" s="64" t="s">
        <v>172</v>
      </c>
      <c r="D921" s="64" t="s">
        <v>98</v>
      </c>
      <c r="E921" s="64" t="s">
        <v>281</v>
      </c>
      <c r="F921" s="64">
        <v>300</v>
      </c>
      <c r="G921" s="64"/>
      <c r="H921" s="65">
        <f>H922+H924</f>
        <v>3598948.76</v>
      </c>
      <c r="I921" s="65">
        <f>I922+I924</f>
        <v>5735000</v>
      </c>
      <c r="J921" s="86">
        <f t="shared" ref="J921:L921" si="640">J922+J924</f>
        <v>5285000</v>
      </c>
      <c r="K921" s="65">
        <f t="shared" si="640"/>
        <v>5285000</v>
      </c>
      <c r="L921" s="235">
        <f t="shared" si="640"/>
        <v>5100000</v>
      </c>
      <c r="M921" s="3">
        <f t="shared" si="611"/>
        <v>-450000</v>
      </c>
      <c r="N921" s="3">
        <f t="shared" si="617"/>
        <v>92.153443766346982</v>
      </c>
      <c r="O921" s="3">
        <f t="shared" si="612"/>
        <v>-185000</v>
      </c>
      <c r="P921" s="3">
        <f t="shared" si="613"/>
        <v>96.499526963103122</v>
      </c>
      <c r="Q921" s="3">
        <f t="shared" si="614"/>
        <v>1501051.2400000002</v>
      </c>
      <c r="R921" s="3">
        <f t="shared" si="615"/>
        <v>141.70804699092187</v>
      </c>
    </row>
    <row r="922" spans="1:18" x14ac:dyDescent="0.2">
      <c r="A922" s="183" t="s">
        <v>93</v>
      </c>
      <c r="B922" s="64" t="s">
        <v>252</v>
      </c>
      <c r="C922" s="64" t="s">
        <v>172</v>
      </c>
      <c r="D922" s="64" t="s">
        <v>98</v>
      </c>
      <c r="E922" s="64" t="s">
        <v>281</v>
      </c>
      <c r="F922" s="64">
        <v>310</v>
      </c>
      <c r="G922" s="64"/>
      <c r="H922" s="65">
        <f>H923</f>
        <v>3598948.76</v>
      </c>
      <c r="I922" s="65">
        <f>I923</f>
        <v>0</v>
      </c>
      <c r="J922" s="86">
        <f t="shared" ref="J922:L922" si="641">J923</f>
        <v>0</v>
      </c>
      <c r="K922" s="65">
        <f t="shared" si="641"/>
        <v>0</v>
      </c>
      <c r="L922" s="235">
        <f t="shared" si="641"/>
        <v>0</v>
      </c>
      <c r="M922" s="3">
        <f t="shared" si="611"/>
        <v>0</v>
      </c>
      <c r="N922" s="69" t="s">
        <v>683</v>
      </c>
      <c r="O922" s="3">
        <f t="shared" si="612"/>
        <v>0</v>
      </c>
      <c r="P922" s="69" t="s">
        <v>683</v>
      </c>
      <c r="Q922" s="3">
        <f t="shared" si="614"/>
        <v>-3598948.76</v>
      </c>
      <c r="R922" s="3">
        <f t="shared" si="615"/>
        <v>0</v>
      </c>
    </row>
    <row r="923" spans="1:18" s="15" customFormat="1" ht="25.5" x14ac:dyDescent="0.2">
      <c r="A923" s="180" t="s">
        <v>645</v>
      </c>
      <c r="B923" s="66" t="s">
        <v>252</v>
      </c>
      <c r="C923" s="66" t="s">
        <v>172</v>
      </c>
      <c r="D923" s="66" t="s">
        <v>98</v>
      </c>
      <c r="E923" s="66" t="s">
        <v>281</v>
      </c>
      <c r="F923" s="66" t="s">
        <v>152</v>
      </c>
      <c r="G923" s="66" t="s">
        <v>549</v>
      </c>
      <c r="H923" s="85">
        <v>3598948.76</v>
      </c>
      <c r="I923" s="68">
        <v>0</v>
      </c>
      <c r="J923" s="87">
        <v>0</v>
      </c>
      <c r="K923" s="68">
        <v>0</v>
      </c>
      <c r="L923" s="236">
        <v>0</v>
      </c>
      <c r="M923" s="3">
        <f t="shared" si="611"/>
        <v>0</v>
      </c>
      <c r="N923" s="69" t="s">
        <v>683</v>
      </c>
      <c r="O923" s="3">
        <f t="shared" si="612"/>
        <v>0</v>
      </c>
      <c r="P923" s="69" t="s">
        <v>683</v>
      </c>
      <c r="Q923" s="3">
        <f t="shared" si="614"/>
        <v>-3598948.76</v>
      </c>
      <c r="R923" s="3">
        <f t="shared" si="615"/>
        <v>0</v>
      </c>
    </row>
    <row r="924" spans="1:18" s="15" customFormat="1" ht="25.5" x14ac:dyDescent="0.2">
      <c r="A924" s="185" t="s">
        <v>282</v>
      </c>
      <c r="B924" s="64" t="s">
        <v>252</v>
      </c>
      <c r="C924" s="64" t="s">
        <v>172</v>
      </c>
      <c r="D924" s="64" t="s">
        <v>98</v>
      </c>
      <c r="E924" s="64" t="s">
        <v>281</v>
      </c>
      <c r="F924" s="64">
        <v>320</v>
      </c>
      <c r="G924" s="64"/>
      <c r="H924" s="65">
        <f>H925</f>
        <v>0</v>
      </c>
      <c r="I924" s="65">
        <v>5735000</v>
      </c>
      <c r="J924" s="86">
        <f t="shared" ref="J924:L924" si="642">J925</f>
        <v>5285000</v>
      </c>
      <c r="K924" s="65">
        <f t="shared" si="642"/>
        <v>5285000</v>
      </c>
      <c r="L924" s="235">
        <f t="shared" si="642"/>
        <v>5100000</v>
      </c>
      <c r="M924" s="3">
        <f t="shared" si="611"/>
        <v>-450000</v>
      </c>
      <c r="N924" s="3">
        <f t="shared" si="617"/>
        <v>92.153443766346982</v>
      </c>
      <c r="O924" s="3">
        <f t="shared" si="612"/>
        <v>-185000</v>
      </c>
      <c r="P924" s="3">
        <f t="shared" si="613"/>
        <v>96.499526963103122</v>
      </c>
      <c r="Q924" s="3">
        <f t="shared" si="614"/>
        <v>5100000</v>
      </c>
      <c r="R924" s="3" t="e">
        <f t="shared" si="615"/>
        <v>#DIV/0!</v>
      </c>
    </row>
    <row r="925" spans="1:18" s="15" customFormat="1" ht="25.5" x14ac:dyDescent="0.2">
      <c r="A925" s="180" t="s">
        <v>550</v>
      </c>
      <c r="B925" s="66" t="s">
        <v>252</v>
      </c>
      <c r="C925" s="66" t="s">
        <v>172</v>
      </c>
      <c r="D925" s="66" t="s">
        <v>98</v>
      </c>
      <c r="E925" s="66" t="s">
        <v>281</v>
      </c>
      <c r="F925" s="66" t="s">
        <v>551</v>
      </c>
      <c r="G925" s="66" t="s">
        <v>549</v>
      </c>
      <c r="H925" s="85"/>
      <c r="I925" s="68"/>
      <c r="J925" s="87">
        <v>5285000</v>
      </c>
      <c r="K925" s="68">
        <v>5285000</v>
      </c>
      <c r="L925" s="236">
        <v>5100000</v>
      </c>
      <c r="M925" s="3">
        <f t="shared" si="611"/>
        <v>5285000</v>
      </c>
      <c r="N925" s="69" t="s">
        <v>683</v>
      </c>
      <c r="O925" s="3">
        <f t="shared" si="612"/>
        <v>-185000</v>
      </c>
      <c r="P925" s="3">
        <f t="shared" si="613"/>
        <v>96.499526963103122</v>
      </c>
      <c r="Q925" s="3">
        <f t="shared" si="614"/>
        <v>5100000</v>
      </c>
      <c r="R925" s="3" t="e">
        <f t="shared" si="615"/>
        <v>#DIV/0!</v>
      </c>
    </row>
    <row r="926" spans="1:18" ht="112.15" hidden="1" x14ac:dyDescent="0.3">
      <c r="A926" s="185" t="s">
        <v>552</v>
      </c>
      <c r="B926" s="64" t="s">
        <v>252</v>
      </c>
      <c r="C926" s="64" t="s">
        <v>172</v>
      </c>
      <c r="D926" s="64" t="s">
        <v>98</v>
      </c>
      <c r="E926" s="64" t="s">
        <v>283</v>
      </c>
      <c r="F926" s="64" t="s">
        <v>19</v>
      </c>
      <c r="G926" s="64"/>
      <c r="H926" s="65">
        <f t="shared" ref="H926:I928" si="643">H927</f>
        <v>0</v>
      </c>
      <c r="I926" s="65">
        <f t="shared" si="643"/>
        <v>0</v>
      </c>
      <c r="J926" s="86">
        <f t="shared" ref="J926:J928" si="644">J927</f>
        <v>0</v>
      </c>
      <c r="K926" s="65">
        <f t="shared" ref="K926:L928" si="645">K927</f>
        <v>0</v>
      </c>
      <c r="L926" s="235">
        <f t="shared" si="645"/>
        <v>0</v>
      </c>
      <c r="M926" s="3">
        <f t="shared" si="611"/>
        <v>0</v>
      </c>
      <c r="N926" s="69" t="s">
        <v>683</v>
      </c>
      <c r="O926" s="3">
        <f t="shared" si="612"/>
        <v>0</v>
      </c>
      <c r="P926" s="69" t="s">
        <v>683</v>
      </c>
      <c r="Q926" s="3">
        <f t="shared" si="614"/>
        <v>0</v>
      </c>
      <c r="R926" s="3" t="e">
        <f t="shared" si="615"/>
        <v>#DIV/0!</v>
      </c>
    </row>
    <row r="927" spans="1:18" ht="13.9" hidden="1" x14ac:dyDescent="0.3">
      <c r="A927" s="183" t="s">
        <v>92</v>
      </c>
      <c r="B927" s="64" t="s">
        <v>252</v>
      </c>
      <c r="C927" s="64" t="s">
        <v>172</v>
      </c>
      <c r="D927" s="64" t="s">
        <v>98</v>
      </c>
      <c r="E927" s="64" t="s">
        <v>283</v>
      </c>
      <c r="F927" s="64">
        <v>300</v>
      </c>
      <c r="G927" s="64"/>
      <c r="H927" s="65">
        <f t="shared" si="643"/>
        <v>0</v>
      </c>
      <c r="I927" s="65">
        <f t="shared" si="643"/>
        <v>0</v>
      </c>
      <c r="J927" s="86">
        <f t="shared" si="644"/>
        <v>0</v>
      </c>
      <c r="K927" s="65">
        <f t="shared" si="645"/>
        <v>0</v>
      </c>
      <c r="L927" s="235">
        <f t="shared" si="645"/>
        <v>0</v>
      </c>
      <c r="M927" s="3">
        <f t="shared" si="611"/>
        <v>0</v>
      </c>
      <c r="N927" s="69" t="s">
        <v>683</v>
      </c>
      <c r="O927" s="3">
        <f t="shared" si="612"/>
        <v>0</v>
      </c>
      <c r="P927" s="69" t="s">
        <v>683</v>
      </c>
      <c r="Q927" s="3">
        <f t="shared" si="614"/>
        <v>0</v>
      </c>
      <c r="R927" s="3" t="e">
        <f t="shared" si="615"/>
        <v>#DIV/0!</v>
      </c>
    </row>
    <row r="928" spans="1:18" ht="13.9" hidden="1" x14ac:dyDescent="0.3">
      <c r="A928" s="183" t="s">
        <v>93</v>
      </c>
      <c r="B928" s="64" t="s">
        <v>252</v>
      </c>
      <c r="C928" s="64" t="s">
        <v>172</v>
      </c>
      <c r="D928" s="64" t="s">
        <v>98</v>
      </c>
      <c r="E928" s="64" t="s">
        <v>283</v>
      </c>
      <c r="F928" s="64">
        <v>310</v>
      </c>
      <c r="G928" s="64"/>
      <c r="H928" s="65">
        <f t="shared" si="643"/>
        <v>0</v>
      </c>
      <c r="I928" s="65">
        <f t="shared" si="643"/>
        <v>0</v>
      </c>
      <c r="J928" s="86">
        <f t="shared" si="644"/>
        <v>0</v>
      </c>
      <c r="K928" s="65">
        <f t="shared" si="645"/>
        <v>0</v>
      </c>
      <c r="L928" s="235">
        <f t="shared" si="645"/>
        <v>0</v>
      </c>
      <c r="M928" s="3">
        <f t="shared" si="611"/>
        <v>0</v>
      </c>
      <c r="N928" s="69" t="s">
        <v>683</v>
      </c>
      <c r="O928" s="3">
        <f t="shared" si="612"/>
        <v>0</v>
      </c>
      <c r="P928" s="69" t="s">
        <v>683</v>
      </c>
      <c r="Q928" s="3">
        <f t="shared" si="614"/>
        <v>0</v>
      </c>
      <c r="R928" s="3" t="e">
        <f t="shared" si="615"/>
        <v>#DIV/0!</v>
      </c>
    </row>
    <row r="929" spans="1:18" s="15" customFormat="1" ht="20.45" hidden="1" x14ac:dyDescent="0.3">
      <c r="A929" s="180" t="s">
        <v>645</v>
      </c>
      <c r="B929" s="66" t="s">
        <v>252</v>
      </c>
      <c r="C929" s="66" t="s">
        <v>172</v>
      </c>
      <c r="D929" s="66" t="s">
        <v>98</v>
      </c>
      <c r="E929" s="66" t="s">
        <v>283</v>
      </c>
      <c r="F929" s="66" t="s">
        <v>152</v>
      </c>
      <c r="G929" s="66"/>
      <c r="H929" s="85"/>
      <c r="I929" s="68">
        <v>0</v>
      </c>
      <c r="J929" s="87">
        <v>0</v>
      </c>
      <c r="K929" s="68">
        <v>0</v>
      </c>
      <c r="L929" s="236">
        <v>0</v>
      </c>
      <c r="M929" s="3">
        <f t="shared" si="611"/>
        <v>0</v>
      </c>
      <c r="N929" s="69" t="s">
        <v>683</v>
      </c>
      <c r="O929" s="3">
        <f t="shared" si="612"/>
        <v>0</v>
      </c>
      <c r="P929" s="69" t="s">
        <v>683</v>
      </c>
      <c r="Q929" s="3">
        <f t="shared" si="614"/>
        <v>0</v>
      </c>
      <c r="R929" s="3" t="e">
        <f t="shared" si="615"/>
        <v>#DIV/0!</v>
      </c>
    </row>
    <row r="930" spans="1:18" s="19" customFormat="1" ht="25.5" x14ac:dyDescent="0.2">
      <c r="A930" s="177" t="s">
        <v>660</v>
      </c>
      <c r="B930" s="61" t="s">
        <v>553</v>
      </c>
      <c r="C930" s="61" t="s">
        <v>17</v>
      </c>
      <c r="D930" s="61" t="s">
        <v>17</v>
      </c>
      <c r="E930" s="61" t="s">
        <v>18</v>
      </c>
      <c r="F930" s="61" t="s">
        <v>19</v>
      </c>
      <c r="G930" s="61"/>
      <c r="H930" s="62">
        <f>H931</f>
        <v>3391309.29</v>
      </c>
      <c r="I930" s="62">
        <f>I931</f>
        <v>3320341</v>
      </c>
      <c r="J930" s="88">
        <f t="shared" ref="J930:J931" si="646">J931</f>
        <v>3330591</v>
      </c>
      <c r="K930" s="62">
        <f t="shared" ref="K930:L931" si="647">K931</f>
        <v>3330591</v>
      </c>
      <c r="L930" s="234">
        <f t="shared" si="647"/>
        <v>3126963.23</v>
      </c>
      <c r="M930" s="3">
        <f t="shared" ref="M930:M958" si="648">J930-I930</f>
        <v>10250</v>
      </c>
      <c r="N930" s="3">
        <f t="shared" ref="N930:N957" si="649">J930/I930*100</f>
        <v>100.30870323258966</v>
      </c>
      <c r="O930" s="3">
        <f t="shared" ref="O930:O958" si="650">L930-K930</f>
        <v>-203627.77000000002</v>
      </c>
      <c r="P930" s="3">
        <f t="shared" ref="P930:P958" si="651">L930/K930*100</f>
        <v>93.886137024930406</v>
      </c>
      <c r="Q930" s="3">
        <f t="shared" ref="Q930:Q958" si="652">L930-H930</f>
        <v>-264346.06000000006</v>
      </c>
      <c r="R930" s="3">
        <f t="shared" ref="R930:R958" si="653">L930/H930*100</f>
        <v>92.205191641485456</v>
      </c>
    </row>
    <row r="931" spans="1:18" s="16" customFormat="1" x14ac:dyDescent="0.2">
      <c r="A931" s="177" t="s">
        <v>324</v>
      </c>
      <c r="B931" s="61" t="s">
        <v>553</v>
      </c>
      <c r="C931" s="61" t="s">
        <v>16</v>
      </c>
      <c r="D931" s="61" t="s">
        <v>17</v>
      </c>
      <c r="E931" s="61" t="s">
        <v>18</v>
      </c>
      <c r="F931" s="61" t="s">
        <v>19</v>
      </c>
      <c r="G931" s="61"/>
      <c r="H931" s="62">
        <f>H932</f>
        <v>3391309.29</v>
      </c>
      <c r="I931" s="62">
        <f>I932</f>
        <v>3320341</v>
      </c>
      <c r="J931" s="88">
        <f t="shared" si="646"/>
        <v>3330591</v>
      </c>
      <c r="K931" s="62">
        <f t="shared" si="647"/>
        <v>3330591</v>
      </c>
      <c r="L931" s="234">
        <f t="shared" si="647"/>
        <v>3126963.23</v>
      </c>
      <c r="M931" s="63">
        <f t="shared" si="648"/>
        <v>10250</v>
      </c>
      <c r="N931" s="63">
        <f t="shared" si="649"/>
        <v>100.30870323258966</v>
      </c>
      <c r="O931" s="63">
        <f t="shared" si="650"/>
        <v>-203627.77000000002</v>
      </c>
      <c r="P931" s="63">
        <f t="shared" si="651"/>
        <v>93.886137024930406</v>
      </c>
      <c r="Q931" s="63">
        <f t="shared" si="652"/>
        <v>-264346.06000000006</v>
      </c>
      <c r="R931" s="63">
        <f t="shared" si="653"/>
        <v>92.205191641485456</v>
      </c>
    </row>
    <row r="932" spans="1:18" ht="38.25" x14ac:dyDescent="0.2">
      <c r="A932" s="185" t="s">
        <v>554</v>
      </c>
      <c r="B932" s="64" t="s">
        <v>553</v>
      </c>
      <c r="C932" s="64" t="s">
        <v>16</v>
      </c>
      <c r="D932" s="64" t="s">
        <v>21</v>
      </c>
      <c r="E932" s="64" t="s">
        <v>18</v>
      </c>
      <c r="F932" s="64" t="s">
        <v>19</v>
      </c>
      <c r="G932" s="64"/>
      <c r="H932" s="65">
        <f>H933+H938+H943</f>
        <v>3391309.29</v>
      </c>
      <c r="I932" s="65">
        <f t="shared" ref="I932:L932" si="654">I933+I938+I943</f>
        <v>3320341</v>
      </c>
      <c r="J932" s="65">
        <f t="shared" si="654"/>
        <v>3330591</v>
      </c>
      <c r="K932" s="65">
        <f t="shared" si="654"/>
        <v>3330591</v>
      </c>
      <c r="L932" s="235">
        <f t="shared" si="654"/>
        <v>3126963.23</v>
      </c>
      <c r="M932" s="3">
        <f t="shared" si="648"/>
        <v>10250</v>
      </c>
      <c r="N932" s="3">
        <f t="shared" si="649"/>
        <v>100.30870323258966</v>
      </c>
      <c r="O932" s="3">
        <f t="shared" si="650"/>
        <v>-203627.77000000002</v>
      </c>
      <c r="P932" s="3">
        <f t="shared" si="651"/>
        <v>93.886137024930406</v>
      </c>
      <c r="Q932" s="3">
        <f t="shared" si="652"/>
        <v>-264346.06000000006</v>
      </c>
      <c r="R932" s="3">
        <f t="shared" si="653"/>
        <v>92.205191641485456</v>
      </c>
    </row>
    <row r="933" spans="1:18" ht="25.5" x14ac:dyDescent="0.2">
      <c r="A933" s="185" t="s">
        <v>555</v>
      </c>
      <c r="B933" s="64" t="s">
        <v>553</v>
      </c>
      <c r="C933" s="64" t="s">
        <v>16</v>
      </c>
      <c r="D933" s="64" t="s">
        <v>21</v>
      </c>
      <c r="E933" s="64" t="s">
        <v>284</v>
      </c>
      <c r="F933" s="64" t="s">
        <v>19</v>
      </c>
      <c r="G933" s="64"/>
      <c r="H933" s="65">
        <f>H934</f>
        <v>1840001.78</v>
      </c>
      <c r="I933" s="65">
        <f>I934</f>
        <v>2153851</v>
      </c>
      <c r="J933" s="86">
        <f t="shared" ref="J933:J934" si="655">J934</f>
        <v>2161851</v>
      </c>
      <c r="K933" s="65">
        <f t="shared" ref="K933:L934" si="656">K934</f>
        <v>2161851</v>
      </c>
      <c r="L933" s="235">
        <f t="shared" si="656"/>
        <v>2157572.56</v>
      </c>
      <c r="M933" s="3">
        <f t="shared" si="648"/>
        <v>8000</v>
      </c>
      <c r="N933" s="3">
        <f t="shared" si="649"/>
        <v>100.37142773571617</v>
      </c>
      <c r="O933" s="3">
        <f t="shared" si="650"/>
        <v>-4278.4399999999441</v>
      </c>
      <c r="P933" s="3">
        <f t="shared" si="651"/>
        <v>99.802093668805114</v>
      </c>
      <c r="Q933" s="3">
        <f t="shared" si="652"/>
        <v>317570.78000000003</v>
      </c>
      <c r="R933" s="3">
        <f t="shared" si="653"/>
        <v>117.25926482527642</v>
      </c>
    </row>
    <row r="934" spans="1:18" ht="51" x14ac:dyDescent="0.2">
      <c r="A934" s="183" t="s">
        <v>9</v>
      </c>
      <c r="B934" s="64" t="s">
        <v>553</v>
      </c>
      <c r="C934" s="64" t="s">
        <v>16</v>
      </c>
      <c r="D934" s="64" t="s">
        <v>21</v>
      </c>
      <c r="E934" s="64" t="s">
        <v>284</v>
      </c>
      <c r="F934" s="64">
        <v>100</v>
      </c>
      <c r="G934" s="64"/>
      <c r="H934" s="65">
        <f>H935</f>
        <v>1840001.78</v>
      </c>
      <c r="I934" s="65">
        <f>I935</f>
        <v>2153851</v>
      </c>
      <c r="J934" s="86">
        <f t="shared" si="655"/>
        <v>2161851</v>
      </c>
      <c r="K934" s="65">
        <f t="shared" si="656"/>
        <v>2161851</v>
      </c>
      <c r="L934" s="235">
        <f t="shared" si="656"/>
        <v>2157572.56</v>
      </c>
      <c r="M934" s="3">
        <f t="shared" si="648"/>
        <v>8000</v>
      </c>
      <c r="N934" s="3">
        <f t="shared" si="649"/>
        <v>100.37142773571617</v>
      </c>
      <c r="O934" s="3">
        <f t="shared" si="650"/>
        <v>-4278.4399999999441</v>
      </c>
      <c r="P934" s="3">
        <f t="shared" si="651"/>
        <v>99.802093668805114</v>
      </c>
      <c r="Q934" s="3">
        <f t="shared" si="652"/>
        <v>317570.78000000003</v>
      </c>
      <c r="R934" s="3">
        <f t="shared" si="653"/>
        <v>117.25926482527642</v>
      </c>
    </row>
    <row r="935" spans="1:18" ht="25.5" x14ac:dyDescent="0.2">
      <c r="A935" s="205" t="s">
        <v>10</v>
      </c>
      <c r="B935" s="64" t="s">
        <v>553</v>
      </c>
      <c r="C935" s="64" t="s">
        <v>16</v>
      </c>
      <c r="D935" s="64" t="s">
        <v>21</v>
      </c>
      <c r="E935" s="64" t="s">
        <v>284</v>
      </c>
      <c r="F935" s="64">
        <v>120</v>
      </c>
      <c r="G935" s="64"/>
      <c r="H935" s="65">
        <f>H936+H937</f>
        <v>1840001.78</v>
      </c>
      <c r="I935" s="65">
        <v>2153851</v>
      </c>
      <c r="J935" s="86">
        <f t="shared" ref="J935:L935" si="657">J936+J937</f>
        <v>2161851</v>
      </c>
      <c r="K935" s="65">
        <f t="shared" si="657"/>
        <v>2161851</v>
      </c>
      <c r="L935" s="235">
        <f t="shared" si="657"/>
        <v>2157572.56</v>
      </c>
      <c r="M935" s="3">
        <f t="shared" si="648"/>
        <v>8000</v>
      </c>
      <c r="N935" s="3">
        <f t="shared" si="649"/>
        <v>100.37142773571617</v>
      </c>
      <c r="O935" s="3">
        <f t="shared" si="650"/>
        <v>-4278.4399999999441</v>
      </c>
      <c r="P935" s="3">
        <f t="shared" si="651"/>
        <v>99.802093668805114</v>
      </c>
      <c r="Q935" s="3">
        <f t="shared" si="652"/>
        <v>317570.78000000003</v>
      </c>
      <c r="R935" s="3">
        <f t="shared" si="653"/>
        <v>117.25926482527642</v>
      </c>
    </row>
    <row r="936" spans="1:18" s="15" customFormat="1" ht="25.5" x14ac:dyDescent="0.2">
      <c r="A936" s="180" t="s">
        <v>327</v>
      </c>
      <c r="B936" s="66" t="s">
        <v>553</v>
      </c>
      <c r="C936" s="66" t="s">
        <v>16</v>
      </c>
      <c r="D936" s="66" t="s">
        <v>21</v>
      </c>
      <c r="E936" s="66" t="s">
        <v>284</v>
      </c>
      <c r="F936" s="66" t="s">
        <v>28</v>
      </c>
      <c r="G936" s="66"/>
      <c r="H936" s="85">
        <v>1513398.58</v>
      </c>
      <c r="I936" s="68"/>
      <c r="J936" s="87">
        <v>1721847</v>
      </c>
      <c r="K936" s="68">
        <v>1721847</v>
      </c>
      <c r="L936" s="236">
        <v>1717568.56</v>
      </c>
      <c r="M936" s="69">
        <f t="shared" si="648"/>
        <v>1721847</v>
      </c>
      <c r="N936" s="69" t="s">
        <v>683</v>
      </c>
      <c r="O936" s="69">
        <f t="shared" si="650"/>
        <v>-4278.4399999999441</v>
      </c>
      <c r="P936" s="69">
        <f t="shared" si="651"/>
        <v>99.751520315103491</v>
      </c>
      <c r="Q936" s="69">
        <f t="shared" si="652"/>
        <v>204169.97999999998</v>
      </c>
      <c r="R936" s="69">
        <f t="shared" si="653"/>
        <v>113.4908267192903</v>
      </c>
    </row>
    <row r="937" spans="1:18" s="15" customFormat="1" ht="38.25" x14ac:dyDescent="0.2">
      <c r="A937" s="180" t="s">
        <v>643</v>
      </c>
      <c r="B937" s="66" t="s">
        <v>553</v>
      </c>
      <c r="C937" s="66" t="s">
        <v>16</v>
      </c>
      <c r="D937" s="66" t="s">
        <v>21</v>
      </c>
      <c r="E937" s="66" t="s">
        <v>284</v>
      </c>
      <c r="F937" s="66" t="s">
        <v>29</v>
      </c>
      <c r="G937" s="66"/>
      <c r="H937" s="85">
        <v>326603.2</v>
      </c>
      <c r="I937" s="68"/>
      <c r="J937" s="87">
        <v>440004</v>
      </c>
      <c r="K937" s="68">
        <v>440004</v>
      </c>
      <c r="L937" s="236">
        <v>440004</v>
      </c>
      <c r="M937" s="69">
        <f t="shared" si="648"/>
        <v>440004</v>
      </c>
      <c r="N937" s="69" t="s">
        <v>683</v>
      </c>
      <c r="O937" s="69">
        <f t="shared" si="650"/>
        <v>0</v>
      </c>
      <c r="P937" s="69">
        <f t="shared" si="651"/>
        <v>100</v>
      </c>
      <c r="Q937" s="69">
        <f t="shared" si="652"/>
        <v>113400.79999999999</v>
      </c>
      <c r="R937" s="69">
        <f t="shared" si="653"/>
        <v>134.72127646024288</v>
      </c>
    </row>
    <row r="938" spans="1:18" s="16" customFormat="1" x14ac:dyDescent="0.2">
      <c r="A938" s="177"/>
      <c r="B938" s="61">
        <v>903</v>
      </c>
      <c r="C938" s="61" t="s">
        <v>16</v>
      </c>
      <c r="D938" s="61" t="s">
        <v>21</v>
      </c>
      <c r="E938" s="61" t="s">
        <v>684</v>
      </c>
      <c r="F938" s="118" t="s">
        <v>19</v>
      </c>
      <c r="G938" s="61"/>
      <c r="H938" s="119">
        <f>H939</f>
        <v>85822.8</v>
      </c>
      <c r="I938" s="119">
        <f t="shared" ref="I938:L939" si="658">I939</f>
        <v>0</v>
      </c>
      <c r="J938" s="119">
        <f t="shared" si="658"/>
        <v>0</v>
      </c>
      <c r="K938" s="119">
        <f t="shared" si="658"/>
        <v>0</v>
      </c>
      <c r="L938" s="255">
        <f t="shared" si="658"/>
        <v>0</v>
      </c>
      <c r="M938" s="63">
        <f t="shared" ref="M938:M942" si="659">J938-I938</f>
        <v>0</v>
      </c>
      <c r="N938" s="63" t="s">
        <v>683</v>
      </c>
      <c r="O938" s="63">
        <f t="shared" ref="O938:O942" si="660">L938-K938</f>
        <v>0</v>
      </c>
      <c r="P938" s="63" t="s">
        <v>683</v>
      </c>
      <c r="Q938" s="63">
        <f t="shared" ref="Q938:Q942" si="661">L938-H938</f>
        <v>-85822.8</v>
      </c>
      <c r="R938" s="63">
        <f t="shared" ref="R938:R942" si="662">L938/H938*100</f>
        <v>0</v>
      </c>
    </row>
    <row r="939" spans="1:18" ht="51" x14ac:dyDescent="0.2">
      <c r="A939" s="185" t="s">
        <v>9</v>
      </c>
      <c r="B939" s="64">
        <v>903</v>
      </c>
      <c r="C939" s="64" t="s">
        <v>16</v>
      </c>
      <c r="D939" s="64" t="s">
        <v>21</v>
      </c>
      <c r="E939" s="64" t="s">
        <v>684</v>
      </c>
      <c r="F939" s="64">
        <v>100</v>
      </c>
      <c r="G939" s="64"/>
      <c r="H939" s="90">
        <f>H940</f>
        <v>85822.8</v>
      </c>
      <c r="I939" s="90">
        <f t="shared" si="658"/>
        <v>0</v>
      </c>
      <c r="J939" s="90">
        <f t="shared" si="658"/>
        <v>0</v>
      </c>
      <c r="K939" s="90">
        <f t="shared" si="658"/>
        <v>0</v>
      </c>
      <c r="L939" s="256">
        <f t="shared" si="658"/>
        <v>0</v>
      </c>
      <c r="M939" s="3">
        <f t="shared" si="659"/>
        <v>0</v>
      </c>
      <c r="N939" s="3" t="s">
        <v>683</v>
      </c>
      <c r="O939" s="3">
        <f t="shared" si="660"/>
        <v>0</v>
      </c>
      <c r="P939" s="3" t="s">
        <v>683</v>
      </c>
      <c r="Q939" s="3">
        <f t="shared" si="661"/>
        <v>-85822.8</v>
      </c>
      <c r="R939" s="3">
        <f t="shared" si="662"/>
        <v>0</v>
      </c>
    </row>
    <row r="940" spans="1:18" ht="25.5" x14ac:dyDescent="0.2">
      <c r="A940" s="185" t="s">
        <v>10</v>
      </c>
      <c r="B940" s="64">
        <v>903</v>
      </c>
      <c r="C940" s="64" t="s">
        <v>16</v>
      </c>
      <c r="D940" s="64" t="s">
        <v>21</v>
      </c>
      <c r="E940" s="64" t="s">
        <v>684</v>
      </c>
      <c r="F940" s="64">
        <v>120</v>
      </c>
      <c r="G940" s="64"/>
      <c r="H940" s="90">
        <f>H941+H942</f>
        <v>85822.8</v>
      </c>
      <c r="I940" s="90">
        <f t="shared" ref="I940:L940" si="663">I941+I942</f>
        <v>0</v>
      </c>
      <c r="J940" s="90">
        <f t="shared" si="663"/>
        <v>0</v>
      </c>
      <c r="K940" s="90">
        <f t="shared" si="663"/>
        <v>0</v>
      </c>
      <c r="L940" s="256">
        <f t="shared" si="663"/>
        <v>0</v>
      </c>
      <c r="M940" s="3">
        <f t="shared" si="659"/>
        <v>0</v>
      </c>
      <c r="N940" s="3" t="s">
        <v>683</v>
      </c>
      <c r="O940" s="3">
        <f t="shared" si="660"/>
        <v>0</v>
      </c>
      <c r="P940" s="3" t="s">
        <v>683</v>
      </c>
      <c r="Q940" s="3">
        <f t="shared" si="661"/>
        <v>-85822.8</v>
      </c>
      <c r="R940" s="3">
        <f t="shared" si="662"/>
        <v>0</v>
      </c>
    </row>
    <row r="941" spans="1:18" s="15" customFormat="1" ht="13.9" hidden="1" x14ac:dyDescent="0.3">
      <c r="A941" s="180" t="s">
        <v>33</v>
      </c>
      <c r="B941" s="66">
        <v>903</v>
      </c>
      <c r="C941" s="66" t="s">
        <v>16</v>
      </c>
      <c r="D941" s="66" t="s">
        <v>21</v>
      </c>
      <c r="E941" s="66" t="s">
        <v>684</v>
      </c>
      <c r="F941" s="66">
        <v>121</v>
      </c>
      <c r="G941" s="66"/>
      <c r="H941" s="85">
        <v>0</v>
      </c>
      <c r="I941" s="120"/>
      <c r="J941" s="121"/>
      <c r="K941" s="120"/>
      <c r="L941" s="257"/>
      <c r="M941" s="69">
        <f t="shared" si="659"/>
        <v>0</v>
      </c>
      <c r="N941" s="69" t="s">
        <v>683</v>
      </c>
      <c r="O941" s="69">
        <f t="shared" si="660"/>
        <v>0</v>
      </c>
      <c r="P941" s="69" t="s">
        <v>683</v>
      </c>
      <c r="Q941" s="69">
        <f t="shared" si="661"/>
        <v>0</v>
      </c>
      <c r="R941" s="69" t="s">
        <v>683</v>
      </c>
    </row>
    <row r="942" spans="1:18" s="15" customFormat="1" ht="38.25" x14ac:dyDescent="0.2">
      <c r="A942" s="180" t="s">
        <v>34</v>
      </c>
      <c r="B942" s="66">
        <v>903</v>
      </c>
      <c r="C942" s="66" t="s">
        <v>16</v>
      </c>
      <c r="D942" s="66" t="s">
        <v>21</v>
      </c>
      <c r="E942" s="66" t="s">
        <v>684</v>
      </c>
      <c r="F942" s="66">
        <v>129</v>
      </c>
      <c r="G942" s="66"/>
      <c r="H942" s="85">
        <v>85822.8</v>
      </c>
      <c r="I942" s="120"/>
      <c r="J942" s="121"/>
      <c r="K942" s="120"/>
      <c r="L942" s="257"/>
      <c r="M942" s="69">
        <f t="shared" si="659"/>
        <v>0</v>
      </c>
      <c r="N942" s="69" t="s">
        <v>683</v>
      </c>
      <c r="O942" s="69">
        <f t="shared" si="660"/>
        <v>0</v>
      </c>
      <c r="P942" s="69" t="s">
        <v>683</v>
      </c>
      <c r="Q942" s="69">
        <f t="shared" si="661"/>
        <v>-85822.8</v>
      </c>
      <c r="R942" s="69">
        <f t="shared" si="662"/>
        <v>0</v>
      </c>
    </row>
    <row r="943" spans="1:18" s="16" customFormat="1" ht="25.5" x14ac:dyDescent="0.2">
      <c r="A943" s="177" t="s">
        <v>685</v>
      </c>
      <c r="B943" s="61" t="s">
        <v>553</v>
      </c>
      <c r="C943" s="61" t="s">
        <v>16</v>
      </c>
      <c r="D943" s="61" t="s">
        <v>21</v>
      </c>
      <c r="E943" s="61">
        <v>4220000000</v>
      </c>
      <c r="F943" s="61" t="s">
        <v>19</v>
      </c>
      <c r="G943" s="61"/>
      <c r="H943" s="119">
        <f>H944+H949</f>
        <v>1465484.71</v>
      </c>
      <c r="I943" s="119">
        <f t="shared" ref="I943:L943" si="664">I944+I949</f>
        <v>1166490</v>
      </c>
      <c r="J943" s="119">
        <f t="shared" si="664"/>
        <v>1168740</v>
      </c>
      <c r="K943" s="119">
        <f t="shared" si="664"/>
        <v>1168740</v>
      </c>
      <c r="L943" s="255">
        <f t="shared" si="664"/>
        <v>969390.67</v>
      </c>
      <c r="M943" s="63">
        <f t="shared" ref="M943:M948" si="665">J943-I943</f>
        <v>2250</v>
      </c>
      <c r="N943" s="63">
        <f t="shared" ref="N943" si="666">J943/I943*100</f>
        <v>100.19288635136179</v>
      </c>
      <c r="O943" s="63">
        <f t="shared" ref="O943:O948" si="667">L943-K943</f>
        <v>-199349.32999999996</v>
      </c>
      <c r="P943" s="63">
        <f t="shared" ref="P943" si="668">L943/K943*100</f>
        <v>82.943226893919956</v>
      </c>
      <c r="Q943" s="63">
        <f t="shared" ref="Q943:Q948" si="669">L943-H943</f>
        <v>-496094.03999999992</v>
      </c>
      <c r="R943" s="63">
        <f t="shared" ref="R943:R948" si="670">L943/H943*100</f>
        <v>66.148125830668008</v>
      </c>
    </row>
    <row r="944" spans="1:18" s="16" customFormat="1" x14ac:dyDescent="0.2">
      <c r="A944" s="177"/>
      <c r="B944" s="61">
        <v>903</v>
      </c>
      <c r="C944" s="61" t="s">
        <v>16</v>
      </c>
      <c r="D944" s="61" t="s">
        <v>21</v>
      </c>
      <c r="E944" s="61" t="s">
        <v>684</v>
      </c>
      <c r="F944" s="118" t="s">
        <v>19</v>
      </c>
      <c r="G944" s="61"/>
      <c r="H944" s="119">
        <f>H945</f>
        <v>20809.099999999999</v>
      </c>
      <c r="I944" s="119">
        <f t="shared" ref="I944:L945" si="671">I945</f>
        <v>0</v>
      </c>
      <c r="J944" s="119">
        <f t="shared" si="671"/>
        <v>0</v>
      </c>
      <c r="K944" s="119">
        <f t="shared" si="671"/>
        <v>0</v>
      </c>
      <c r="L944" s="255">
        <f t="shared" si="671"/>
        <v>0</v>
      </c>
      <c r="M944" s="63">
        <f t="shared" si="665"/>
        <v>0</v>
      </c>
      <c r="N944" s="63" t="s">
        <v>683</v>
      </c>
      <c r="O944" s="63">
        <f t="shared" si="667"/>
        <v>0</v>
      </c>
      <c r="P944" s="63" t="s">
        <v>683</v>
      </c>
      <c r="Q944" s="63">
        <f t="shared" si="669"/>
        <v>-20809.099999999999</v>
      </c>
      <c r="R944" s="63">
        <f t="shared" si="670"/>
        <v>0</v>
      </c>
    </row>
    <row r="945" spans="1:18" ht="51" x14ac:dyDescent="0.2">
      <c r="A945" s="185" t="s">
        <v>9</v>
      </c>
      <c r="B945" s="64">
        <v>903</v>
      </c>
      <c r="C945" s="64" t="s">
        <v>16</v>
      </c>
      <c r="D945" s="64" t="s">
        <v>21</v>
      </c>
      <c r="E945" s="64" t="s">
        <v>684</v>
      </c>
      <c r="F945" s="64">
        <v>100</v>
      </c>
      <c r="G945" s="64"/>
      <c r="H945" s="90">
        <f>H946</f>
        <v>20809.099999999999</v>
      </c>
      <c r="I945" s="90">
        <f t="shared" si="671"/>
        <v>0</v>
      </c>
      <c r="J945" s="90">
        <f t="shared" si="671"/>
        <v>0</v>
      </c>
      <c r="K945" s="90">
        <f t="shared" si="671"/>
        <v>0</v>
      </c>
      <c r="L945" s="256">
        <f t="shared" si="671"/>
        <v>0</v>
      </c>
      <c r="M945" s="3">
        <f t="shared" si="665"/>
        <v>0</v>
      </c>
      <c r="N945" s="3" t="s">
        <v>683</v>
      </c>
      <c r="O945" s="3">
        <f t="shared" si="667"/>
        <v>0</v>
      </c>
      <c r="P945" s="3" t="s">
        <v>683</v>
      </c>
      <c r="Q945" s="3">
        <f t="shared" si="669"/>
        <v>-20809.099999999999</v>
      </c>
      <c r="R945" s="3">
        <f t="shared" si="670"/>
        <v>0</v>
      </c>
    </row>
    <row r="946" spans="1:18" ht="25.5" x14ac:dyDescent="0.2">
      <c r="A946" s="185" t="s">
        <v>10</v>
      </c>
      <c r="B946" s="64">
        <v>903</v>
      </c>
      <c r="C946" s="64" t="s">
        <v>16</v>
      </c>
      <c r="D946" s="64" t="s">
        <v>21</v>
      </c>
      <c r="E946" s="64" t="s">
        <v>684</v>
      </c>
      <c r="F946" s="64">
        <v>120</v>
      </c>
      <c r="G946" s="64"/>
      <c r="H946" s="90">
        <f>H947+H948</f>
        <v>20809.099999999999</v>
      </c>
      <c r="I946" s="90">
        <f t="shared" ref="I946:L946" si="672">I947+I948</f>
        <v>0</v>
      </c>
      <c r="J946" s="90">
        <f t="shared" si="672"/>
        <v>0</v>
      </c>
      <c r="K946" s="90">
        <f t="shared" si="672"/>
        <v>0</v>
      </c>
      <c r="L946" s="256">
        <f t="shared" si="672"/>
        <v>0</v>
      </c>
      <c r="M946" s="3">
        <f t="shared" si="665"/>
        <v>0</v>
      </c>
      <c r="N946" s="3" t="s">
        <v>683</v>
      </c>
      <c r="O946" s="3">
        <f t="shared" si="667"/>
        <v>0</v>
      </c>
      <c r="P946" s="3" t="s">
        <v>683</v>
      </c>
      <c r="Q946" s="3">
        <f t="shared" si="669"/>
        <v>-20809.099999999999</v>
      </c>
      <c r="R946" s="3">
        <f t="shared" si="670"/>
        <v>0</v>
      </c>
    </row>
    <row r="947" spans="1:18" s="15" customFormat="1" ht="13.9" hidden="1" x14ac:dyDescent="0.3">
      <c r="A947" s="180" t="s">
        <v>33</v>
      </c>
      <c r="B947" s="21">
        <v>903</v>
      </c>
      <c r="C947" s="21" t="s">
        <v>16</v>
      </c>
      <c r="D947" s="21" t="s">
        <v>21</v>
      </c>
      <c r="E947" s="21" t="s">
        <v>684</v>
      </c>
      <c r="F947" s="21">
        <v>121</v>
      </c>
      <c r="G947" s="21"/>
      <c r="H947" s="36"/>
      <c r="I947" s="38"/>
      <c r="J947" s="39"/>
      <c r="K947" s="38"/>
      <c r="L947" s="258"/>
      <c r="M947" s="35">
        <f t="shared" si="665"/>
        <v>0</v>
      </c>
      <c r="N947" s="35" t="s">
        <v>683</v>
      </c>
      <c r="O947" s="35">
        <f t="shared" si="667"/>
        <v>0</v>
      </c>
      <c r="P947" s="35" t="s">
        <v>683</v>
      </c>
      <c r="Q947" s="35">
        <f t="shared" si="669"/>
        <v>0</v>
      </c>
      <c r="R947" s="35" t="s">
        <v>683</v>
      </c>
    </row>
    <row r="948" spans="1:18" s="15" customFormat="1" ht="38.25" x14ac:dyDescent="0.2">
      <c r="A948" s="180" t="s">
        <v>34</v>
      </c>
      <c r="B948" s="66">
        <v>903</v>
      </c>
      <c r="C948" s="66" t="s">
        <v>16</v>
      </c>
      <c r="D948" s="66" t="s">
        <v>21</v>
      </c>
      <c r="E948" s="66" t="s">
        <v>684</v>
      </c>
      <c r="F948" s="66">
        <v>129</v>
      </c>
      <c r="G948" s="66"/>
      <c r="H948" s="85">
        <v>20809.099999999999</v>
      </c>
      <c r="I948" s="120"/>
      <c r="J948" s="121"/>
      <c r="K948" s="120"/>
      <c r="L948" s="257"/>
      <c r="M948" s="69">
        <f t="shared" si="665"/>
        <v>0</v>
      </c>
      <c r="N948" s="69" t="s">
        <v>683</v>
      </c>
      <c r="O948" s="69">
        <f t="shared" si="667"/>
        <v>0</v>
      </c>
      <c r="P948" s="69" t="s">
        <v>683</v>
      </c>
      <c r="Q948" s="69">
        <f t="shared" si="669"/>
        <v>-20809.099999999999</v>
      </c>
      <c r="R948" s="69">
        <f t="shared" si="670"/>
        <v>0</v>
      </c>
    </row>
    <row r="949" spans="1:18" s="16" customFormat="1" ht="25.5" x14ac:dyDescent="0.2">
      <c r="A949" s="177" t="s">
        <v>556</v>
      </c>
      <c r="B949" s="61" t="s">
        <v>553</v>
      </c>
      <c r="C949" s="61" t="s">
        <v>16</v>
      </c>
      <c r="D949" s="61" t="s">
        <v>21</v>
      </c>
      <c r="E949" s="61" t="s">
        <v>285</v>
      </c>
      <c r="F949" s="61" t="s">
        <v>19</v>
      </c>
      <c r="G949" s="61"/>
      <c r="H949" s="62">
        <f>H950+H956+H960</f>
        <v>1444675.6099999999</v>
      </c>
      <c r="I949" s="62">
        <f>I950+I956+I960</f>
        <v>1166490</v>
      </c>
      <c r="J949" s="88">
        <f t="shared" ref="J949:L949" si="673">J950+J956+J960</f>
        <v>1168740</v>
      </c>
      <c r="K949" s="62">
        <f t="shared" si="673"/>
        <v>1168740</v>
      </c>
      <c r="L949" s="234">
        <f t="shared" si="673"/>
        <v>969390.67</v>
      </c>
      <c r="M949" s="63">
        <f t="shared" si="648"/>
        <v>2250</v>
      </c>
      <c r="N949" s="63">
        <f t="shared" si="649"/>
        <v>100.19288635136179</v>
      </c>
      <c r="O949" s="63">
        <f t="shared" si="650"/>
        <v>-199349.32999999996</v>
      </c>
      <c r="P949" s="63">
        <f t="shared" si="651"/>
        <v>82.943226893919956</v>
      </c>
      <c r="Q949" s="63">
        <f t="shared" si="652"/>
        <v>-475284.93999999983</v>
      </c>
      <c r="R949" s="63">
        <f t="shared" si="653"/>
        <v>67.100923092347358</v>
      </c>
    </row>
    <row r="950" spans="1:18" ht="51" x14ac:dyDescent="0.2">
      <c r="A950" s="183" t="s">
        <v>9</v>
      </c>
      <c r="B950" s="64" t="s">
        <v>553</v>
      </c>
      <c r="C950" s="64" t="s">
        <v>16</v>
      </c>
      <c r="D950" s="64" t="s">
        <v>21</v>
      </c>
      <c r="E950" s="64" t="s">
        <v>285</v>
      </c>
      <c r="F950" s="64">
        <v>100</v>
      </c>
      <c r="G950" s="64"/>
      <c r="H950" s="65">
        <f>H951</f>
        <v>951026</v>
      </c>
      <c r="I950" s="65">
        <f>I951</f>
        <v>854830</v>
      </c>
      <c r="J950" s="86">
        <f t="shared" ref="J950:L950" si="674">J951</f>
        <v>857080</v>
      </c>
      <c r="K950" s="65">
        <f t="shared" si="674"/>
        <v>857080</v>
      </c>
      <c r="L950" s="235">
        <f t="shared" si="674"/>
        <v>659609.63</v>
      </c>
      <c r="M950" s="3">
        <f t="shared" si="648"/>
        <v>2250</v>
      </c>
      <c r="N950" s="3">
        <f t="shared" si="649"/>
        <v>100.26321022893441</v>
      </c>
      <c r="O950" s="3">
        <f t="shared" si="650"/>
        <v>-197470.37</v>
      </c>
      <c r="P950" s="3">
        <f t="shared" si="651"/>
        <v>76.960100574042102</v>
      </c>
      <c r="Q950" s="3">
        <f t="shared" si="652"/>
        <v>-291416.37</v>
      </c>
      <c r="R950" s="3">
        <f t="shared" si="653"/>
        <v>69.357686330342176</v>
      </c>
    </row>
    <row r="951" spans="1:18" ht="25.5" x14ac:dyDescent="0.2">
      <c r="A951" s="184" t="s">
        <v>10</v>
      </c>
      <c r="B951" s="64" t="s">
        <v>553</v>
      </c>
      <c r="C951" s="64" t="s">
        <v>16</v>
      </c>
      <c r="D951" s="64" t="s">
        <v>21</v>
      </c>
      <c r="E951" s="64" t="s">
        <v>285</v>
      </c>
      <c r="F951" s="64">
        <v>120</v>
      </c>
      <c r="G951" s="64"/>
      <c r="H951" s="65">
        <f>H952+H953+H954+H955</f>
        <v>951026</v>
      </c>
      <c r="I951" s="65">
        <v>854830</v>
      </c>
      <c r="J951" s="86">
        <f t="shared" ref="J951:L951" si="675">J952+J953+J954+J955</f>
        <v>857080</v>
      </c>
      <c r="K951" s="65">
        <f t="shared" si="675"/>
        <v>857080</v>
      </c>
      <c r="L951" s="235">
        <f t="shared" si="675"/>
        <v>659609.63</v>
      </c>
      <c r="M951" s="3">
        <f t="shared" si="648"/>
        <v>2250</v>
      </c>
      <c r="N951" s="3">
        <f t="shared" si="649"/>
        <v>100.26321022893441</v>
      </c>
      <c r="O951" s="3">
        <f t="shared" si="650"/>
        <v>-197470.37</v>
      </c>
      <c r="P951" s="3">
        <f t="shared" si="651"/>
        <v>76.960100574042102</v>
      </c>
      <c r="Q951" s="3">
        <f t="shared" si="652"/>
        <v>-291416.37</v>
      </c>
      <c r="R951" s="3">
        <f t="shared" si="653"/>
        <v>69.357686330342176</v>
      </c>
    </row>
    <row r="952" spans="1:18" s="15" customFormat="1" ht="25.5" x14ac:dyDescent="0.2">
      <c r="A952" s="180" t="s">
        <v>327</v>
      </c>
      <c r="B952" s="66" t="s">
        <v>553</v>
      </c>
      <c r="C952" s="66" t="s">
        <v>16</v>
      </c>
      <c r="D952" s="66" t="s">
        <v>21</v>
      </c>
      <c r="E952" s="66" t="s">
        <v>285</v>
      </c>
      <c r="F952" s="66" t="s">
        <v>28</v>
      </c>
      <c r="G952" s="66"/>
      <c r="H952" s="85">
        <v>637594.53</v>
      </c>
      <c r="I952" s="68"/>
      <c r="J952" s="87">
        <v>489160</v>
      </c>
      <c r="K952" s="68">
        <v>489160</v>
      </c>
      <c r="L952" s="236">
        <v>435863.63</v>
      </c>
      <c r="M952" s="69">
        <f t="shared" si="648"/>
        <v>489160</v>
      </c>
      <c r="N952" s="69" t="s">
        <v>683</v>
      </c>
      <c r="O952" s="69">
        <f t="shared" si="650"/>
        <v>-53296.369999999995</v>
      </c>
      <c r="P952" s="69">
        <f t="shared" si="651"/>
        <v>89.104511816174664</v>
      </c>
      <c r="Q952" s="69">
        <f t="shared" si="652"/>
        <v>-201730.90000000002</v>
      </c>
      <c r="R952" s="69">
        <f t="shared" si="653"/>
        <v>68.360628815306796</v>
      </c>
    </row>
    <row r="953" spans="1:18" s="15" customFormat="1" ht="38.25" x14ac:dyDescent="0.2">
      <c r="A953" s="180" t="s">
        <v>639</v>
      </c>
      <c r="B953" s="66" t="s">
        <v>553</v>
      </c>
      <c r="C953" s="66" t="s">
        <v>16</v>
      </c>
      <c r="D953" s="66" t="s">
        <v>21</v>
      </c>
      <c r="E953" s="66" t="s">
        <v>285</v>
      </c>
      <c r="F953" s="66" t="s">
        <v>26</v>
      </c>
      <c r="G953" s="66"/>
      <c r="H953" s="85">
        <v>17742</v>
      </c>
      <c r="I953" s="68"/>
      <c r="J953" s="87">
        <v>65076</v>
      </c>
      <c r="K953" s="68">
        <v>65076</v>
      </c>
      <c r="L953" s="236">
        <v>65076</v>
      </c>
      <c r="M953" s="69">
        <f t="shared" si="648"/>
        <v>65076</v>
      </c>
      <c r="N953" s="69" t="s">
        <v>683</v>
      </c>
      <c r="O953" s="69">
        <f t="shared" si="650"/>
        <v>0</v>
      </c>
      <c r="P953" s="69">
        <f t="shared" si="651"/>
        <v>100</v>
      </c>
      <c r="Q953" s="69">
        <f t="shared" si="652"/>
        <v>47334</v>
      </c>
      <c r="R953" s="69">
        <f t="shared" si="653"/>
        <v>366.79066621575925</v>
      </c>
    </row>
    <row r="954" spans="1:18" s="15" customFormat="1" ht="25.5" x14ac:dyDescent="0.2">
      <c r="A954" s="180" t="s">
        <v>641</v>
      </c>
      <c r="B954" s="66" t="s">
        <v>553</v>
      </c>
      <c r="C954" s="66" t="s">
        <v>16</v>
      </c>
      <c r="D954" s="66" t="s">
        <v>21</v>
      </c>
      <c r="E954" s="66" t="s">
        <v>285</v>
      </c>
      <c r="F954" s="66" t="s">
        <v>401</v>
      </c>
      <c r="G954" s="66"/>
      <c r="H954" s="85">
        <v>125153</v>
      </c>
      <c r="I954" s="68"/>
      <c r="J954" s="87">
        <v>185911</v>
      </c>
      <c r="K954" s="68">
        <v>185911</v>
      </c>
      <c r="L954" s="236">
        <v>41737</v>
      </c>
      <c r="M954" s="69">
        <f t="shared" si="648"/>
        <v>185911</v>
      </c>
      <c r="N954" s="69" t="s">
        <v>683</v>
      </c>
      <c r="O954" s="69">
        <f t="shared" si="650"/>
        <v>-144174</v>
      </c>
      <c r="P954" s="69">
        <f t="shared" si="651"/>
        <v>22.449989511110154</v>
      </c>
      <c r="Q954" s="69">
        <f t="shared" si="652"/>
        <v>-83416</v>
      </c>
      <c r="R954" s="69">
        <f t="shared" si="653"/>
        <v>33.348781091943465</v>
      </c>
    </row>
    <row r="955" spans="1:18" s="15" customFormat="1" ht="38.25" x14ac:dyDescent="0.2">
      <c r="A955" s="180" t="s">
        <v>643</v>
      </c>
      <c r="B955" s="66" t="s">
        <v>553</v>
      </c>
      <c r="C955" s="66" t="s">
        <v>16</v>
      </c>
      <c r="D955" s="66" t="s">
        <v>21</v>
      </c>
      <c r="E955" s="66" t="s">
        <v>285</v>
      </c>
      <c r="F955" s="66" t="s">
        <v>29</v>
      </c>
      <c r="G955" s="66"/>
      <c r="H955" s="85">
        <v>170536.47</v>
      </c>
      <c r="I955" s="68"/>
      <c r="J955" s="87">
        <v>116933</v>
      </c>
      <c r="K955" s="68">
        <v>116933</v>
      </c>
      <c r="L955" s="236">
        <v>116933</v>
      </c>
      <c r="M955" s="69">
        <f t="shared" si="648"/>
        <v>116933</v>
      </c>
      <c r="N955" s="69" t="s">
        <v>683</v>
      </c>
      <c r="O955" s="69">
        <f t="shared" si="650"/>
        <v>0</v>
      </c>
      <c r="P955" s="69">
        <f t="shared" si="651"/>
        <v>100</v>
      </c>
      <c r="Q955" s="69">
        <f t="shared" si="652"/>
        <v>-53603.47</v>
      </c>
      <c r="R955" s="69">
        <f t="shared" si="653"/>
        <v>68.567738032809061</v>
      </c>
    </row>
    <row r="956" spans="1:18" ht="25.5" x14ac:dyDescent="0.2">
      <c r="A956" s="184" t="s">
        <v>47</v>
      </c>
      <c r="B956" s="64" t="s">
        <v>553</v>
      </c>
      <c r="C956" s="64" t="s">
        <v>16</v>
      </c>
      <c r="D956" s="64" t="s">
        <v>21</v>
      </c>
      <c r="E956" s="64" t="s">
        <v>285</v>
      </c>
      <c r="F956" s="64">
        <v>200</v>
      </c>
      <c r="G956" s="64"/>
      <c r="H956" s="65">
        <f>H957</f>
        <v>493227.17000000004</v>
      </c>
      <c r="I956" s="65">
        <f>I957</f>
        <v>309660</v>
      </c>
      <c r="J956" s="86">
        <f t="shared" ref="J956:L956" si="676">J957</f>
        <v>309660</v>
      </c>
      <c r="K956" s="65">
        <f t="shared" si="676"/>
        <v>309660</v>
      </c>
      <c r="L956" s="235">
        <f t="shared" si="676"/>
        <v>309660</v>
      </c>
      <c r="M956" s="3">
        <f t="shared" si="648"/>
        <v>0</v>
      </c>
      <c r="N956" s="3">
        <f t="shared" si="649"/>
        <v>100</v>
      </c>
      <c r="O956" s="3">
        <f t="shared" si="650"/>
        <v>0</v>
      </c>
      <c r="P956" s="3">
        <f t="shared" si="651"/>
        <v>100</v>
      </c>
      <c r="Q956" s="3">
        <f t="shared" si="652"/>
        <v>-183567.17000000004</v>
      </c>
      <c r="R956" s="3">
        <f t="shared" si="653"/>
        <v>62.782429443211726</v>
      </c>
    </row>
    <row r="957" spans="1:18" ht="25.5" x14ac:dyDescent="0.2">
      <c r="A957" s="185" t="s">
        <v>11</v>
      </c>
      <c r="B957" s="64" t="s">
        <v>553</v>
      </c>
      <c r="C957" s="64" t="s">
        <v>16</v>
      </c>
      <c r="D957" s="64" t="s">
        <v>21</v>
      </c>
      <c r="E957" s="64" t="s">
        <v>285</v>
      </c>
      <c r="F957" s="64">
        <v>240</v>
      </c>
      <c r="G957" s="64"/>
      <c r="H957" s="65">
        <f>H958+H959</f>
        <v>493227.17000000004</v>
      </c>
      <c r="I957" s="65">
        <v>309660</v>
      </c>
      <c r="J957" s="86">
        <f t="shared" ref="J957:L957" si="677">J958+J959</f>
        <v>309660</v>
      </c>
      <c r="K957" s="65">
        <f t="shared" si="677"/>
        <v>309660</v>
      </c>
      <c r="L957" s="235">
        <f t="shared" si="677"/>
        <v>309660</v>
      </c>
      <c r="M957" s="3">
        <f t="shared" si="648"/>
        <v>0</v>
      </c>
      <c r="N957" s="3">
        <f t="shared" si="649"/>
        <v>100</v>
      </c>
      <c r="O957" s="3">
        <f t="shared" si="650"/>
        <v>0</v>
      </c>
      <c r="P957" s="3">
        <f t="shared" si="651"/>
        <v>100</v>
      </c>
      <c r="Q957" s="3">
        <f t="shared" si="652"/>
        <v>-183567.17000000004</v>
      </c>
      <c r="R957" s="3">
        <f t="shared" si="653"/>
        <v>62.782429443211726</v>
      </c>
    </row>
    <row r="958" spans="1:18" s="15" customFormat="1" ht="25.5" x14ac:dyDescent="0.2">
      <c r="A958" s="180" t="s">
        <v>333</v>
      </c>
      <c r="B958" s="66" t="s">
        <v>553</v>
      </c>
      <c r="C958" s="66" t="s">
        <v>16</v>
      </c>
      <c r="D958" s="66" t="s">
        <v>21</v>
      </c>
      <c r="E958" s="66" t="s">
        <v>285</v>
      </c>
      <c r="F958" s="66" t="s">
        <v>27</v>
      </c>
      <c r="G958" s="66"/>
      <c r="H958" s="43">
        <v>286132.25</v>
      </c>
      <c r="I958" s="68"/>
      <c r="J958" s="87">
        <v>211290</v>
      </c>
      <c r="K958" s="68">
        <v>211290</v>
      </c>
      <c r="L958" s="236">
        <v>211290</v>
      </c>
      <c r="M958" s="69">
        <f t="shared" si="648"/>
        <v>211290</v>
      </c>
      <c r="N958" s="69" t="s">
        <v>683</v>
      </c>
      <c r="O958" s="69">
        <f t="shared" si="650"/>
        <v>0</v>
      </c>
      <c r="P958" s="69">
        <f t="shared" si="651"/>
        <v>100</v>
      </c>
      <c r="Q958" s="69">
        <f t="shared" si="652"/>
        <v>-74842.25</v>
      </c>
      <c r="R958" s="69">
        <f t="shared" si="653"/>
        <v>73.843476224717762</v>
      </c>
    </row>
    <row r="959" spans="1:18" x14ac:dyDescent="0.2">
      <c r="A959" s="185" t="s">
        <v>331</v>
      </c>
      <c r="B959" s="64" t="s">
        <v>553</v>
      </c>
      <c r="C959" s="64" t="s">
        <v>16</v>
      </c>
      <c r="D959" s="64" t="s">
        <v>21</v>
      </c>
      <c r="E959" s="64" t="s">
        <v>285</v>
      </c>
      <c r="F959" s="64" t="s">
        <v>25</v>
      </c>
      <c r="G959" s="64"/>
      <c r="H959" s="90">
        <v>207094.92</v>
      </c>
      <c r="I959" s="65"/>
      <c r="J959" s="86">
        <v>98370</v>
      </c>
      <c r="K959" s="65">
        <v>98370</v>
      </c>
      <c r="L959" s="235">
        <v>98370</v>
      </c>
      <c r="M959" s="3">
        <f t="shared" ref="M959:M973" si="678">J959-I959</f>
        <v>98370</v>
      </c>
      <c r="N959" s="3" t="s">
        <v>683</v>
      </c>
      <c r="O959" s="3">
        <f t="shared" ref="O959:O973" si="679">L959-K959</f>
        <v>0</v>
      </c>
      <c r="P959" s="3">
        <f t="shared" ref="P959:P971" si="680">L959/K959*100</f>
        <v>100</v>
      </c>
      <c r="Q959" s="3">
        <f t="shared" ref="Q959:Q973" si="681">L959-H959</f>
        <v>-108724.92000000001</v>
      </c>
      <c r="R959" s="3">
        <f t="shared" ref="R959:R973" si="682">L959/H959*100</f>
        <v>47.499957990278077</v>
      </c>
    </row>
    <row r="960" spans="1:18" x14ac:dyDescent="0.2">
      <c r="A960" s="185" t="s">
        <v>12</v>
      </c>
      <c r="B960" s="64" t="s">
        <v>553</v>
      </c>
      <c r="C960" s="64" t="s">
        <v>16</v>
      </c>
      <c r="D960" s="64" t="s">
        <v>21</v>
      </c>
      <c r="E960" s="64" t="s">
        <v>285</v>
      </c>
      <c r="F960" s="64">
        <v>800</v>
      </c>
      <c r="G960" s="64"/>
      <c r="H960" s="65">
        <f>H961</f>
        <v>422.44</v>
      </c>
      <c r="I960" s="65">
        <f>I961</f>
        <v>2000</v>
      </c>
      <c r="J960" s="86">
        <f t="shared" ref="J960:L960" si="683">J961</f>
        <v>2000</v>
      </c>
      <c r="K960" s="65">
        <f t="shared" si="683"/>
        <v>2000</v>
      </c>
      <c r="L960" s="235">
        <f t="shared" si="683"/>
        <v>121.04</v>
      </c>
      <c r="M960" s="3">
        <f t="shared" si="678"/>
        <v>0</v>
      </c>
      <c r="N960" s="3">
        <f t="shared" ref="N960:N969" si="684">J960/I960*100</f>
        <v>100</v>
      </c>
      <c r="O960" s="3">
        <f t="shared" si="679"/>
        <v>-1878.96</v>
      </c>
      <c r="P960" s="3">
        <f t="shared" si="680"/>
        <v>6.0520000000000005</v>
      </c>
      <c r="Q960" s="3">
        <f t="shared" si="681"/>
        <v>-301.39999999999998</v>
      </c>
      <c r="R960" s="3">
        <f t="shared" si="682"/>
        <v>28.652589716882872</v>
      </c>
    </row>
    <row r="961" spans="1:18" x14ac:dyDescent="0.2">
      <c r="A961" s="185" t="s">
        <v>13</v>
      </c>
      <c r="B961" s="64" t="s">
        <v>553</v>
      </c>
      <c r="C961" s="64" t="s">
        <v>16</v>
      </c>
      <c r="D961" s="64" t="s">
        <v>21</v>
      </c>
      <c r="E961" s="64" t="s">
        <v>285</v>
      </c>
      <c r="F961" s="64">
        <v>850</v>
      </c>
      <c r="G961" s="64"/>
      <c r="H961" s="65">
        <f>H962+H963</f>
        <v>422.44</v>
      </c>
      <c r="I961" s="65">
        <v>2000</v>
      </c>
      <c r="J961" s="86">
        <f t="shared" ref="J961:L961" si="685">J962+J963</f>
        <v>2000</v>
      </c>
      <c r="K961" s="65">
        <f t="shared" si="685"/>
        <v>2000</v>
      </c>
      <c r="L961" s="235">
        <f t="shared" si="685"/>
        <v>121.04</v>
      </c>
      <c r="M961" s="3">
        <f t="shared" si="678"/>
        <v>0</v>
      </c>
      <c r="N961" s="3">
        <f t="shared" si="684"/>
        <v>100</v>
      </c>
      <c r="O961" s="3">
        <f t="shared" si="679"/>
        <v>-1878.96</v>
      </c>
      <c r="P961" s="3">
        <f t="shared" si="680"/>
        <v>6.0520000000000005</v>
      </c>
      <c r="Q961" s="3">
        <f t="shared" si="681"/>
        <v>-301.39999999999998</v>
      </c>
      <c r="R961" s="3">
        <f t="shared" si="682"/>
        <v>28.652589716882872</v>
      </c>
    </row>
    <row r="962" spans="1:18" s="15" customFormat="1" ht="20.45" hidden="1" x14ac:dyDescent="0.3">
      <c r="A962" s="180" t="s">
        <v>656</v>
      </c>
      <c r="B962" s="21" t="s">
        <v>553</v>
      </c>
      <c r="C962" s="21" t="s">
        <v>16</v>
      </c>
      <c r="D962" s="21" t="s">
        <v>21</v>
      </c>
      <c r="E962" s="21" t="s">
        <v>285</v>
      </c>
      <c r="F962" s="21" t="s">
        <v>30</v>
      </c>
      <c r="G962" s="21"/>
      <c r="H962" s="36"/>
      <c r="I962" s="30">
        <v>0</v>
      </c>
      <c r="J962" s="32">
        <v>0</v>
      </c>
      <c r="K962" s="30">
        <v>0</v>
      </c>
      <c r="L962" s="246">
        <v>0</v>
      </c>
      <c r="M962" s="35">
        <f t="shared" si="678"/>
        <v>0</v>
      </c>
      <c r="N962" s="69" t="s">
        <v>683</v>
      </c>
      <c r="O962" s="35">
        <f t="shared" si="679"/>
        <v>0</v>
      </c>
      <c r="P962" s="69" t="s">
        <v>683</v>
      </c>
      <c r="Q962" s="35">
        <f t="shared" si="681"/>
        <v>0</v>
      </c>
      <c r="R962" s="35" t="e">
        <f t="shared" si="682"/>
        <v>#DIV/0!</v>
      </c>
    </row>
    <row r="963" spans="1:18" s="15" customFormat="1" x14ac:dyDescent="0.2">
      <c r="A963" s="180" t="s">
        <v>339</v>
      </c>
      <c r="B963" s="66" t="s">
        <v>553</v>
      </c>
      <c r="C963" s="66" t="s">
        <v>16</v>
      </c>
      <c r="D963" s="66" t="s">
        <v>21</v>
      </c>
      <c r="E963" s="66" t="s">
        <v>285</v>
      </c>
      <c r="F963" s="66" t="s">
        <v>43</v>
      </c>
      <c r="G963" s="66"/>
      <c r="H963" s="85">
        <v>422.44</v>
      </c>
      <c r="I963" s="68"/>
      <c r="J963" s="87">
        <v>2000</v>
      </c>
      <c r="K963" s="68">
        <v>2000</v>
      </c>
      <c r="L963" s="236">
        <v>121.04</v>
      </c>
      <c r="M963" s="69">
        <f t="shared" si="678"/>
        <v>2000</v>
      </c>
      <c r="N963" s="69" t="s">
        <v>683</v>
      </c>
      <c r="O963" s="69">
        <f t="shared" si="679"/>
        <v>-1878.96</v>
      </c>
      <c r="P963" s="69">
        <f t="shared" si="680"/>
        <v>6.0520000000000005</v>
      </c>
      <c r="Q963" s="69">
        <f t="shared" si="681"/>
        <v>-301.39999999999998</v>
      </c>
      <c r="R963" s="69">
        <f t="shared" si="682"/>
        <v>28.652589716882872</v>
      </c>
    </row>
    <row r="964" spans="1:18" s="16" customFormat="1" ht="38.25" x14ac:dyDescent="0.2">
      <c r="A964" s="177" t="s">
        <v>661</v>
      </c>
      <c r="B964" s="61" t="s">
        <v>557</v>
      </c>
      <c r="C964" s="61" t="s">
        <v>17</v>
      </c>
      <c r="D964" s="61" t="s">
        <v>17</v>
      </c>
      <c r="E964" s="61" t="s">
        <v>18</v>
      </c>
      <c r="F964" s="61" t="s">
        <v>19</v>
      </c>
      <c r="G964" s="61"/>
      <c r="H964" s="62">
        <f>H965</f>
        <v>2186430.2199999997</v>
      </c>
      <c r="I964" s="62">
        <f>I965</f>
        <v>3283801</v>
      </c>
      <c r="J964" s="88">
        <f t="shared" ref="J964:J965" si="686">J965</f>
        <v>3316801</v>
      </c>
      <c r="K964" s="62">
        <f t="shared" ref="K964:L965" si="687">K965</f>
        <v>3316801</v>
      </c>
      <c r="L964" s="234">
        <f t="shared" si="687"/>
        <v>3183112.1</v>
      </c>
      <c r="M964" s="3">
        <f t="shared" si="678"/>
        <v>33000</v>
      </c>
      <c r="N964" s="3">
        <f t="shared" si="684"/>
        <v>101.00493300294384</v>
      </c>
      <c r="O964" s="3">
        <f t="shared" si="679"/>
        <v>-133688.89999999991</v>
      </c>
      <c r="P964" s="3">
        <f t="shared" si="680"/>
        <v>95.969342146242724</v>
      </c>
      <c r="Q964" s="3">
        <f t="shared" si="681"/>
        <v>996681.88000000035</v>
      </c>
      <c r="R964" s="3">
        <f t="shared" si="682"/>
        <v>145.58489316892081</v>
      </c>
    </row>
    <row r="965" spans="1:18" s="16" customFormat="1" x14ac:dyDescent="0.2">
      <c r="A965" s="177" t="s">
        <v>324</v>
      </c>
      <c r="B965" s="61" t="s">
        <v>557</v>
      </c>
      <c r="C965" s="61" t="s">
        <v>16</v>
      </c>
      <c r="D965" s="61" t="s">
        <v>17</v>
      </c>
      <c r="E965" s="61" t="s">
        <v>18</v>
      </c>
      <c r="F965" s="61" t="s">
        <v>19</v>
      </c>
      <c r="G965" s="61"/>
      <c r="H965" s="62">
        <f>H966</f>
        <v>2186430.2199999997</v>
      </c>
      <c r="I965" s="62">
        <f>I966</f>
        <v>3283801</v>
      </c>
      <c r="J965" s="88">
        <f t="shared" si="686"/>
        <v>3316801</v>
      </c>
      <c r="K965" s="62">
        <f t="shared" si="687"/>
        <v>3316801</v>
      </c>
      <c r="L965" s="234">
        <f t="shared" si="687"/>
        <v>3183112.1</v>
      </c>
      <c r="M965" s="63">
        <f t="shared" si="678"/>
        <v>33000</v>
      </c>
      <c r="N965" s="63">
        <f t="shared" si="684"/>
        <v>101.00493300294384</v>
      </c>
      <c r="O965" s="63">
        <f t="shared" si="679"/>
        <v>-133688.89999999991</v>
      </c>
      <c r="P965" s="63">
        <f t="shared" si="680"/>
        <v>95.969342146242724</v>
      </c>
      <c r="Q965" s="63">
        <f t="shared" si="681"/>
        <v>996681.88000000035</v>
      </c>
      <c r="R965" s="63">
        <f t="shared" si="682"/>
        <v>145.58489316892081</v>
      </c>
    </row>
    <row r="966" spans="1:18" ht="38.25" x14ac:dyDescent="0.2">
      <c r="A966" s="185" t="s">
        <v>558</v>
      </c>
      <c r="B966" s="64" t="s">
        <v>557</v>
      </c>
      <c r="C966" s="64" t="s">
        <v>16</v>
      </c>
      <c r="D966" s="64" t="s">
        <v>143</v>
      </c>
      <c r="E966" s="64" t="s">
        <v>18</v>
      </c>
      <c r="F966" s="64" t="s">
        <v>19</v>
      </c>
      <c r="G966" s="64"/>
      <c r="H966" s="65">
        <f>H967+H972+H977</f>
        <v>2186430.2199999997</v>
      </c>
      <c r="I966" s="65">
        <f t="shared" ref="I966:L966" si="688">I967+I972+I977</f>
        <v>3283801</v>
      </c>
      <c r="J966" s="65">
        <f t="shared" si="688"/>
        <v>3316801</v>
      </c>
      <c r="K966" s="65">
        <f t="shared" si="688"/>
        <v>3316801</v>
      </c>
      <c r="L966" s="235">
        <f t="shared" si="688"/>
        <v>3183112.1</v>
      </c>
      <c r="M966" s="3">
        <f t="shared" si="678"/>
        <v>33000</v>
      </c>
      <c r="N966" s="3">
        <f t="shared" si="684"/>
        <v>101.00493300294384</v>
      </c>
      <c r="O966" s="3">
        <f t="shared" si="679"/>
        <v>-133688.89999999991</v>
      </c>
      <c r="P966" s="3">
        <f t="shared" si="680"/>
        <v>95.969342146242724</v>
      </c>
      <c r="Q966" s="3">
        <f t="shared" si="681"/>
        <v>996681.88000000035</v>
      </c>
      <c r="R966" s="3">
        <f>L966/H966*100</f>
        <v>145.58489316892081</v>
      </c>
    </row>
    <row r="967" spans="1:18" s="15" customFormat="1" ht="25.5" x14ac:dyDescent="0.2">
      <c r="A967" s="185" t="s">
        <v>559</v>
      </c>
      <c r="B967" s="64" t="s">
        <v>557</v>
      </c>
      <c r="C967" s="64" t="s">
        <v>16</v>
      </c>
      <c r="D967" s="64" t="s">
        <v>143</v>
      </c>
      <c r="E967" s="64" t="s">
        <v>286</v>
      </c>
      <c r="F967" s="64" t="s">
        <v>19</v>
      </c>
      <c r="G967" s="64"/>
      <c r="H967" s="65">
        <f>H968</f>
        <v>1376631.43</v>
      </c>
      <c r="I967" s="65">
        <f>I968</f>
        <v>1787896</v>
      </c>
      <c r="J967" s="86">
        <f t="shared" ref="J967:J968" si="689">J968</f>
        <v>1828156</v>
      </c>
      <c r="K967" s="65">
        <f t="shared" ref="K967:L968" si="690">K968</f>
        <v>1828156</v>
      </c>
      <c r="L967" s="235">
        <f t="shared" si="690"/>
        <v>1828062.36</v>
      </c>
      <c r="M967" s="3">
        <f t="shared" si="678"/>
        <v>40260</v>
      </c>
      <c r="N967" s="3">
        <f t="shared" si="684"/>
        <v>102.25180883004381</v>
      </c>
      <c r="O967" s="3">
        <f t="shared" si="679"/>
        <v>-93.639999999897555</v>
      </c>
      <c r="P967" s="3">
        <f t="shared" si="680"/>
        <v>99.994877898822637</v>
      </c>
      <c r="Q967" s="3">
        <f t="shared" si="681"/>
        <v>451430.93000000017</v>
      </c>
      <c r="R967" s="3">
        <f t="shared" si="682"/>
        <v>132.79243232155466</v>
      </c>
    </row>
    <row r="968" spans="1:18" s="15" customFormat="1" ht="51" x14ac:dyDescent="0.2">
      <c r="A968" s="183" t="s">
        <v>9</v>
      </c>
      <c r="B968" s="64" t="s">
        <v>557</v>
      </c>
      <c r="C968" s="64" t="s">
        <v>16</v>
      </c>
      <c r="D968" s="64" t="s">
        <v>143</v>
      </c>
      <c r="E968" s="64" t="s">
        <v>286</v>
      </c>
      <c r="F968" s="64">
        <v>100</v>
      </c>
      <c r="G968" s="64"/>
      <c r="H968" s="65">
        <f>H969</f>
        <v>1376631.43</v>
      </c>
      <c r="I968" s="65">
        <f>I969</f>
        <v>1787896</v>
      </c>
      <c r="J968" s="86">
        <f t="shared" si="689"/>
        <v>1828156</v>
      </c>
      <c r="K968" s="65">
        <f t="shared" si="690"/>
        <v>1828156</v>
      </c>
      <c r="L968" s="235">
        <f t="shared" si="690"/>
        <v>1828062.36</v>
      </c>
      <c r="M968" s="3">
        <f t="shared" si="678"/>
        <v>40260</v>
      </c>
      <c r="N968" s="3">
        <f t="shared" si="684"/>
        <v>102.25180883004381</v>
      </c>
      <c r="O968" s="3">
        <f t="shared" si="679"/>
        <v>-93.639999999897555</v>
      </c>
      <c r="P968" s="3">
        <f t="shared" si="680"/>
        <v>99.994877898822637</v>
      </c>
      <c r="Q968" s="3">
        <f t="shared" si="681"/>
        <v>451430.93000000017</v>
      </c>
      <c r="R968" s="3">
        <f t="shared" si="682"/>
        <v>132.79243232155466</v>
      </c>
    </row>
    <row r="969" spans="1:18" s="15" customFormat="1" ht="25.5" x14ac:dyDescent="0.2">
      <c r="A969" s="184" t="s">
        <v>10</v>
      </c>
      <c r="B969" s="64" t="s">
        <v>557</v>
      </c>
      <c r="C969" s="64" t="s">
        <v>16</v>
      </c>
      <c r="D969" s="64" t="s">
        <v>143</v>
      </c>
      <c r="E969" s="64" t="s">
        <v>286</v>
      </c>
      <c r="F969" s="64">
        <v>120</v>
      </c>
      <c r="G969" s="64"/>
      <c r="H969" s="65">
        <f>H970+H971</f>
        <v>1376631.43</v>
      </c>
      <c r="I969" s="65">
        <v>1787896</v>
      </c>
      <c r="J969" s="86">
        <f t="shared" ref="J969:L969" si="691">J970+J971</f>
        <v>1828156</v>
      </c>
      <c r="K969" s="65">
        <f t="shared" si="691"/>
        <v>1828156</v>
      </c>
      <c r="L969" s="235">
        <f t="shared" si="691"/>
        <v>1828062.36</v>
      </c>
      <c r="M969" s="3">
        <f t="shared" si="678"/>
        <v>40260</v>
      </c>
      <c r="N969" s="3">
        <f t="shared" si="684"/>
        <v>102.25180883004381</v>
      </c>
      <c r="O969" s="3">
        <f t="shared" si="679"/>
        <v>-93.639999999897555</v>
      </c>
      <c r="P969" s="3">
        <f t="shared" si="680"/>
        <v>99.994877898822637</v>
      </c>
      <c r="Q969" s="3">
        <f t="shared" si="681"/>
        <v>451430.93000000017</v>
      </c>
      <c r="R969" s="3">
        <f t="shared" si="682"/>
        <v>132.79243232155466</v>
      </c>
    </row>
    <row r="970" spans="1:18" ht="25.5" x14ac:dyDescent="0.2">
      <c r="A970" s="185" t="s">
        <v>327</v>
      </c>
      <c r="B970" s="64" t="s">
        <v>557</v>
      </c>
      <c r="C970" s="64" t="s">
        <v>16</v>
      </c>
      <c r="D970" s="64" t="s">
        <v>143</v>
      </c>
      <c r="E970" s="64" t="s">
        <v>286</v>
      </c>
      <c r="F970" s="64" t="s">
        <v>28</v>
      </c>
      <c r="G970" s="64"/>
      <c r="H970" s="43">
        <v>1074744.43</v>
      </c>
      <c r="I970" s="65"/>
      <c r="J970" s="86">
        <v>1444965</v>
      </c>
      <c r="K970" s="65">
        <v>1444965</v>
      </c>
      <c r="L970" s="235">
        <v>1444871.36</v>
      </c>
      <c r="M970" s="3">
        <f t="shared" si="678"/>
        <v>1444965</v>
      </c>
      <c r="N970" s="3" t="s">
        <v>683</v>
      </c>
      <c r="O970" s="3">
        <f t="shared" si="679"/>
        <v>-93.639999999897555</v>
      </c>
      <c r="P970" s="3">
        <f t="shared" si="680"/>
        <v>99.99351956621787</v>
      </c>
      <c r="Q970" s="3">
        <f t="shared" si="681"/>
        <v>370126.93000000017</v>
      </c>
      <c r="R970" s="3">
        <f t="shared" si="682"/>
        <v>134.43859950965273</v>
      </c>
    </row>
    <row r="971" spans="1:18" ht="38.25" x14ac:dyDescent="0.2">
      <c r="A971" s="185" t="s">
        <v>643</v>
      </c>
      <c r="B971" s="89" t="s">
        <v>557</v>
      </c>
      <c r="C971" s="89" t="s">
        <v>16</v>
      </c>
      <c r="D971" s="89" t="s">
        <v>143</v>
      </c>
      <c r="E971" s="89" t="s">
        <v>286</v>
      </c>
      <c r="F971" s="89" t="s">
        <v>29</v>
      </c>
      <c r="G971" s="64"/>
      <c r="H971" s="43">
        <v>301887</v>
      </c>
      <c r="I971" s="65"/>
      <c r="J971" s="86">
        <v>383191</v>
      </c>
      <c r="K971" s="65">
        <v>383191</v>
      </c>
      <c r="L971" s="235">
        <v>383191</v>
      </c>
      <c r="M971" s="3">
        <f t="shared" si="678"/>
        <v>383191</v>
      </c>
      <c r="N971" s="3" t="s">
        <v>683</v>
      </c>
      <c r="O971" s="3">
        <f t="shared" si="679"/>
        <v>0</v>
      </c>
      <c r="P971" s="3">
        <f t="shared" si="680"/>
        <v>100</v>
      </c>
      <c r="Q971" s="3">
        <f t="shared" si="681"/>
        <v>81304</v>
      </c>
      <c r="R971" s="3">
        <f t="shared" si="682"/>
        <v>126.93193148429711</v>
      </c>
    </row>
    <row r="972" spans="1:18" ht="51" x14ac:dyDescent="0.2">
      <c r="A972" s="178" t="s">
        <v>9</v>
      </c>
      <c r="B972" s="60">
        <v>905</v>
      </c>
      <c r="C972" s="4" t="s">
        <v>16</v>
      </c>
      <c r="D972" s="4" t="s">
        <v>143</v>
      </c>
      <c r="E972" s="4" t="s">
        <v>667</v>
      </c>
      <c r="F972" s="4" t="s">
        <v>23</v>
      </c>
      <c r="G972" s="99"/>
      <c r="H972" s="43">
        <f>H973</f>
        <v>42430</v>
      </c>
      <c r="I972" s="43">
        <f t="shared" ref="I972:L972" si="692">I973</f>
        <v>0</v>
      </c>
      <c r="J972" s="43">
        <f t="shared" si="692"/>
        <v>0</v>
      </c>
      <c r="K972" s="43">
        <f t="shared" si="692"/>
        <v>0</v>
      </c>
      <c r="L972" s="238">
        <f t="shared" si="692"/>
        <v>0</v>
      </c>
      <c r="M972" s="3">
        <f t="shared" si="678"/>
        <v>0</v>
      </c>
      <c r="N972" s="3" t="s">
        <v>683</v>
      </c>
      <c r="O972" s="3">
        <f t="shared" si="679"/>
        <v>0</v>
      </c>
      <c r="P972" s="3" t="s">
        <v>683</v>
      </c>
      <c r="Q972" s="3">
        <f t="shared" si="681"/>
        <v>-42430</v>
      </c>
      <c r="R972" s="3">
        <f t="shared" si="682"/>
        <v>0</v>
      </c>
    </row>
    <row r="973" spans="1:18" ht="25.5" x14ac:dyDescent="0.2">
      <c r="A973" s="219" t="s">
        <v>10</v>
      </c>
      <c r="B973" s="60">
        <v>905</v>
      </c>
      <c r="C973" s="4" t="s">
        <v>16</v>
      </c>
      <c r="D973" s="4" t="s">
        <v>143</v>
      </c>
      <c r="E973" s="4" t="s">
        <v>667</v>
      </c>
      <c r="F973" s="46" t="s">
        <v>39</v>
      </c>
      <c r="G973" s="99"/>
      <c r="H973" s="43">
        <f>H974+H975+H976</f>
        <v>42430</v>
      </c>
      <c r="I973" s="43">
        <f t="shared" ref="I973:L973" si="693">I974+I975+I976</f>
        <v>0</v>
      </c>
      <c r="J973" s="43">
        <f t="shared" si="693"/>
        <v>0</v>
      </c>
      <c r="K973" s="43">
        <f t="shared" si="693"/>
        <v>0</v>
      </c>
      <c r="L973" s="238">
        <f t="shared" si="693"/>
        <v>0</v>
      </c>
      <c r="M973" s="3">
        <f t="shared" si="678"/>
        <v>0</v>
      </c>
      <c r="N973" s="3" t="s">
        <v>683</v>
      </c>
      <c r="O973" s="3">
        <f t="shared" si="679"/>
        <v>0</v>
      </c>
      <c r="P973" s="3" t="s">
        <v>683</v>
      </c>
      <c r="Q973" s="3">
        <f t="shared" si="681"/>
        <v>-42430</v>
      </c>
      <c r="R973" s="3">
        <f t="shared" si="682"/>
        <v>0</v>
      </c>
    </row>
    <row r="974" spans="1:18" s="1" customFormat="1" ht="13.9" hidden="1" x14ac:dyDescent="0.3">
      <c r="A974" s="187" t="s">
        <v>33</v>
      </c>
      <c r="B974" s="7">
        <v>905</v>
      </c>
      <c r="C974" s="8" t="s">
        <v>16</v>
      </c>
      <c r="D974" s="8" t="s">
        <v>143</v>
      </c>
      <c r="E974" s="4" t="s">
        <v>667</v>
      </c>
      <c r="F974" s="9" t="s">
        <v>28</v>
      </c>
      <c r="G974" s="11"/>
      <c r="H974" s="10"/>
      <c r="I974" s="5"/>
      <c r="J974" s="6"/>
      <c r="K974" s="5"/>
      <c r="L974" s="259"/>
      <c r="M974" s="3">
        <f t="shared" ref="M974:M1041" si="694">J974-I974</f>
        <v>0</v>
      </c>
      <c r="N974" s="69" t="s">
        <v>683</v>
      </c>
      <c r="O974" s="3">
        <f t="shared" ref="O974:O1041" si="695">L974-K974</f>
        <v>0</v>
      </c>
      <c r="P974" s="69" t="s">
        <v>683</v>
      </c>
      <c r="Q974" s="3">
        <f t="shared" ref="Q974:Q975" si="696">L974-G974</f>
        <v>0</v>
      </c>
      <c r="R974" s="3" t="s">
        <v>683</v>
      </c>
    </row>
    <row r="975" spans="1:18" s="1" customFormat="1" ht="21.6" hidden="1" x14ac:dyDescent="0.3">
      <c r="A975" s="187" t="s">
        <v>35</v>
      </c>
      <c r="B975" s="7">
        <v>905</v>
      </c>
      <c r="C975" s="8" t="s">
        <v>16</v>
      </c>
      <c r="D975" s="8" t="s">
        <v>143</v>
      </c>
      <c r="E975" s="4" t="s">
        <v>667</v>
      </c>
      <c r="F975" s="9" t="s">
        <v>26</v>
      </c>
      <c r="G975" s="11"/>
      <c r="H975" s="10"/>
      <c r="I975" s="5"/>
      <c r="J975" s="6"/>
      <c r="K975" s="5"/>
      <c r="L975" s="259"/>
      <c r="M975" s="3">
        <f t="shared" si="694"/>
        <v>0</v>
      </c>
      <c r="N975" s="69" t="s">
        <v>683</v>
      </c>
      <c r="O975" s="3">
        <f t="shared" si="695"/>
        <v>0</v>
      </c>
      <c r="P975" s="69" t="s">
        <v>683</v>
      </c>
      <c r="Q975" s="3">
        <f t="shared" si="696"/>
        <v>0</v>
      </c>
      <c r="R975" s="3" t="s">
        <v>683</v>
      </c>
    </row>
    <row r="976" spans="1:18" ht="38.25" x14ac:dyDescent="0.2">
      <c r="A976" s="179" t="s">
        <v>34</v>
      </c>
      <c r="B976" s="7">
        <v>905</v>
      </c>
      <c r="C976" s="8" t="s">
        <v>16</v>
      </c>
      <c r="D976" s="8" t="s">
        <v>143</v>
      </c>
      <c r="E976" s="4" t="s">
        <v>667</v>
      </c>
      <c r="F976" s="9" t="s">
        <v>29</v>
      </c>
      <c r="G976" s="99"/>
      <c r="H976" s="43">
        <v>42430</v>
      </c>
      <c r="I976" s="65"/>
      <c r="J976" s="86"/>
      <c r="K976" s="65"/>
      <c r="L976" s="235"/>
      <c r="M976" s="3">
        <f t="shared" si="694"/>
        <v>0</v>
      </c>
      <c r="N976" s="3" t="s">
        <v>683</v>
      </c>
      <c r="O976" s="3">
        <f t="shared" si="695"/>
        <v>0</v>
      </c>
      <c r="P976" s="3" t="s">
        <v>683</v>
      </c>
      <c r="Q976" s="3">
        <f t="shared" ref="Q976:Q1045" si="697">L976-H976</f>
        <v>-42430</v>
      </c>
      <c r="R976" s="3">
        <f t="shared" ref="R976:R1045" si="698">L976/H976*100</f>
        <v>0</v>
      </c>
    </row>
    <row r="977" spans="1:18" ht="25.5" x14ac:dyDescent="0.2">
      <c r="A977" s="185" t="s">
        <v>560</v>
      </c>
      <c r="B977" s="107" t="s">
        <v>557</v>
      </c>
      <c r="C977" s="107" t="s">
        <v>16</v>
      </c>
      <c r="D977" s="107" t="s">
        <v>143</v>
      </c>
      <c r="E977" s="107" t="s">
        <v>287</v>
      </c>
      <c r="F977" s="107" t="s">
        <v>19</v>
      </c>
      <c r="G977" s="64"/>
      <c r="H977" s="65">
        <f>H978+H983+H987</f>
        <v>767368.79</v>
      </c>
      <c r="I977" s="65">
        <f>I978+I983+I987</f>
        <v>1495905</v>
      </c>
      <c r="J977" s="86">
        <f>J978+J983+J987</f>
        <v>1488645</v>
      </c>
      <c r="K977" s="65">
        <f>K978+K983+K987</f>
        <v>1488645</v>
      </c>
      <c r="L977" s="235">
        <f>L978+L983+L987</f>
        <v>1355049.74</v>
      </c>
      <c r="M977" s="3">
        <f t="shared" si="694"/>
        <v>-7260</v>
      </c>
      <c r="N977" s="3">
        <f t="shared" ref="N977:N1041" si="699">J977/I977*100</f>
        <v>99.514675062921782</v>
      </c>
      <c r="O977" s="3">
        <f t="shared" si="695"/>
        <v>-133595.26</v>
      </c>
      <c r="P977" s="3">
        <f t="shared" ref="P977:P1041" si="700">L977/K977*100</f>
        <v>91.025713988224183</v>
      </c>
      <c r="Q977" s="3">
        <f t="shared" si="697"/>
        <v>587680.94999999995</v>
      </c>
      <c r="R977" s="3">
        <f t="shared" si="698"/>
        <v>176.58390042159519</v>
      </c>
    </row>
    <row r="978" spans="1:18" ht="51" x14ac:dyDescent="0.2">
      <c r="A978" s="183" t="s">
        <v>9</v>
      </c>
      <c r="B978" s="64" t="s">
        <v>557</v>
      </c>
      <c r="C978" s="64" t="s">
        <v>16</v>
      </c>
      <c r="D978" s="64" t="s">
        <v>143</v>
      </c>
      <c r="E978" s="64" t="s">
        <v>287</v>
      </c>
      <c r="F978" s="64">
        <v>100</v>
      </c>
      <c r="G978" s="64"/>
      <c r="H978" s="65">
        <f>H979</f>
        <v>556729.63</v>
      </c>
      <c r="I978" s="65">
        <f>I979</f>
        <v>1252225</v>
      </c>
      <c r="J978" s="86">
        <f t="shared" ref="J978:L978" si="701">J979</f>
        <v>1244965</v>
      </c>
      <c r="K978" s="65">
        <f t="shared" si="701"/>
        <v>1244965</v>
      </c>
      <c r="L978" s="235">
        <f t="shared" si="701"/>
        <v>1112310.52</v>
      </c>
      <c r="M978" s="3">
        <f t="shared" si="694"/>
        <v>-7260</v>
      </c>
      <c r="N978" s="3">
        <f t="shared" si="699"/>
        <v>99.420231987063019</v>
      </c>
      <c r="O978" s="3">
        <f t="shared" si="695"/>
        <v>-132654.47999999998</v>
      </c>
      <c r="P978" s="3">
        <f t="shared" si="700"/>
        <v>89.344722140783077</v>
      </c>
      <c r="Q978" s="3">
        <f t="shared" si="697"/>
        <v>555580.89</v>
      </c>
      <c r="R978" s="3">
        <f t="shared" si="698"/>
        <v>199.79366285929493</v>
      </c>
    </row>
    <row r="979" spans="1:18" ht="25.5" x14ac:dyDescent="0.2">
      <c r="A979" s="184" t="s">
        <v>10</v>
      </c>
      <c r="B979" s="64" t="s">
        <v>557</v>
      </c>
      <c r="C979" s="64" t="s">
        <v>16</v>
      </c>
      <c r="D979" s="64" t="s">
        <v>143</v>
      </c>
      <c r="E979" s="64" t="s">
        <v>287</v>
      </c>
      <c r="F979" s="64">
        <v>120</v>
      </c>
      <c r="G979" s="64"/>
      <c r="H979" s="65">
        <f>H980+H981+H982</f>
        <v>556729.63</v>
      </c>
      <c r="I979" s="65">
        <v>1252225</v>
      </c>
      <c r="J979" s="86">
        <f t="shared" ref="J979:L979" si="702">J980+J981+J982</f>
        <v>1244965</v>
      </c>
      <c r="K979" s="65">
        <f t="shared" si="702"/>
        <v>1244965</v>
      </c>
      <c r="L979" s="235">
        <f t="shared" si="702"/>
        <v>1112310.52</v>
      </c>
      <c r="M979" s="3">
        <f t="shared" si="694"/>
        <v>-7260</v>
      </c>
      <c r="N979" s="3">
        <f t="shared" si="699"/>
        <v>99.420231987063019</v>
      </c>
      <c r="O979" s="3">
        <f t="shared" si="695"/>
        <v>-132654.47999999998</v>
      </c>
      <c r="P979" s="3">
        <f t="shared" si="700"/>
        <v>89.344722140783077</v>
      </c>
      <c r="Q979" s="3">
        <f t="shared" si="697"/>
        <v>555580.89</v>
      </c>
      <c r="R979" s="3">
        <f t="shared" si="698"/>
        <v>199.79366285929493</v>
      </c>
    </row>
    <row r="980" spans="1:18" ht="25.5" x14ac:dyDescent="0.2">
      <c r="A980" s="185" t="s">
        <v>327</v>
      </c>
      <c r="B980" s="64" t="s">
        <v>557</v>
      </c>
      <c r="C980" s="64" t="s">
        <v>16</v>
      </c>
      <c r="D980" s="64" t="s">
        <v>143</v>
      </c>
      <c r="E980" s="64" t="s">
        <v>287</v>
      </c>
      <c r="F980" s="64" t="s">
        <v>28</v>
      </c>
      <c r="G980" s="64"/>
      <c r="H980" s="43">
        <v>394553.18</v>
      </c>
      <c r="I980" s="65"/>
      <c r="J980" s="86">
        <v>797414</v>
      </c>
      <c r="K980" s="65">
        <v>797414</v>
      </c>
      <c r="L980" s="235">
        <v>787831.52</v>
      </c>
      <c r="M980" s="3">
        <f t="shared" si="694"/>
        <v>797414</v>
      </c>
      <c r="N980" s="3" t="s">
        <v>683</v>
      </c>
      <c r="O980" s="3">
        <f t="shared" si="695"/>
        <v>-9582.4799999999814</v>
      </c>
      <c r="P980" s="3">
        <f t="shared" si="700"/>
        <v>98.798305522601808</v>
      </c>
      <c r="Q980" s="3">
        <f t="shared" si="697"/>
        <v>393278.34</v>
      </c>
      <c r="R980" s="3">
        <f t="shared" si="698"/>
        <v>199.67689019766615</v>
      </c>
    </row>
    <row r="981" spans="1:18" ht="38.25" x14ac:dyDescent="0.2">
      <c r="A981" s="185" t="s">
        <v>639</v>
      </c>
      <c r="B981" s="64" t="s">
        <v>557</v>
      </c>
      <c r="C981" s="64" t="s">
        <v>16</v>
      </c>
      <c r="D981" s="64" t="s">
        <v>143</v>
      </c>
      <c r="E981" s="64" t="s">
        <v>287</v>
      </c>
      <c r="F981" s="64" t="s">
        <v>26</v>
      </c>
      <c r="G981" s="64"/>
      <c r="H981" s="43">
        <v>28000</v>
      </c>
      <c r="I981" s="65"/>
      <c r="J981" s="86">
        <v>256240</v>
      </c>
      <c r="K981" s="65">
        <v>256240</v>
      </c>
      <c r="L981" s="235">
        <v>133668</v>
      </c>
      <c r="M981" s="3">
        <f t="shared" si="694"/>
        <v>256240</v>
      </c>
      <c r="N981" s="3" t="s">
        <v>683</v>
      </c>
      <c r="O981" s="3">
        <f t="shared" si="695"/>
        <v>-122572</v>
      </c>
      <c r="P981" s="3">
        <f t="shared" si="700"/>
        <v>52.165157664689353</v>
      </c>
      <c r="Q981" s="3">
        <f t="shared" si="697"/>
        <v>105668</v>
      </c>
      <c r="R981" s="3">
        <f t="shared" si="698"/>
        <v>477.38571428571424</v>
      </c>
    </row>
    <row r="982" spans="1:18" ht="38.25" x14ac:dyDescent="0.2">
      <c r="A982" s="185" t="s">
        <v>643</v>
      </c>
      <c r="B982" s="64" t="s">
        <v>557</v>
      </c>
      <c r="C982" s="64" t="s">
        <v>16</v>
      </c>
      <c r="D982" s="64" t="s">
        <v>143</v>
      </c>
      <c r="E982" s="64" t="s">
        <v>287</v>
      </c>
      <c r="F982" s="64" t="s">
        <v>29</v>
      </c>
      <c r="G982" s="64"/>
      <c r="H982" s="43">
        <v>134176.45000000001</v>
      </c>
      <c r="I982" s="65"/>
      <c r="J982" s="86">
        <v>191311</v>
      </c>
      <c r="K982" s="65">
        <v>191311</v>
      </c>
      <c r="L982" s="235">
        <v>190811</v>
      </c>
      <c r="M982" s="3">
        <f t="shared" si="694"/>
        <v>191311</v>
      </c>
      <c r="N982" s="3" t="s">
        <v>683</v>
      </c>
      <c r="O982" s="3">
        <f t="shared" si="695"/>
        <v>-500</v>
      </c>
      <c r="P982" s="3">
        <f t="shared" si="700"/>
        <v>99.738645451646789</v>
      </c>
      <c r="Q982" s="3">
        <f t="shared" si="697"/>
        <v>56634.549999999988</v>
      </c>
      <c r="R982" s="3">
        <f t="shared" si="698"/>
        <v>142.20900910703779</v>
      </c>
    </row>
    <row r="983" spans="1:18" ht="25.5" x14ac:dyDescent="0.2">
      <c r="A983" s="184" t="s">
        <v>47</v>
      </c>
      <c r="B983" s="64" t="s">
        <v>557</v>
      </c>
      <c r="C983" s="64" t="s">
        <v>16</v>
      </c>
      <c r="D983" s="64" t="s">
        <v>143</v>
      </c>
      <c r="E983" s="64" t="s">
        <v>287</v>
      </c>
      <c r="F983" s="64">
        <v>200</v>
      </c>
      <c r="G983" s="64"/>
      <c r="H983" s="65">
        <f>H984</f>
        <v>210438.38</v>
      </c>
      <c r="I983" s="65">
        <f>I984</f>
        <v>242680</v>
      </c>
      <c r="J983" s="86">
        <f t="shared" ref="J983:L983" si="703">J984</f>
        <v>242680</v>
      </c>
      <c r="K983" s="65">
        <f t="shared" si="703"/>
        <v>242680</v>
      </c>
      <c r="L983" s="235">
        <f t="shared" si="703"/>
        <v>242622.16</v>
      </c>
      <c r="M983" s="3">
        <f t="shared" si="694"/>
        <v>0</v>
      </c>
      <c r="N983" s="3">
        <f t="shared" si="699"/>
        <v>100</v>
      </c>
      <c r="O983" s="3">
        <f t="shared" si="695"/>
        <v>-57.839999999996508</v>
      </c>
      <c r="P983" s="3">
        <f t="shared" si="700"/>
        <v>99.976166144717325</v>
      </c>
      <c r="Q983" s="3">
        <f t="shared" si="697"/>
        <v>32183.78</v>
      </c>
      <c r="R983" s="3">
        <f t="shared" si="698"/>
        <v>115.2936835951693</v>
      </c>
    </row>
    <row r="984" spans="1:18" ht="25.5" x14ac:dyDescent="0.2">
      <c r="A984" s="185" t="s">
        <v>11</v>
      </c>
      <c r="B984" s="64" t="s">
        <v>557</v>
      </c>
      <c r="C984" s="64" t="s">
        <v>16</v>
      </c>
      <c r="D984" s="64" t="s">
        <v>143</v>
      </c>
      <c r="E984" s="64" t="s">
        <v>287</v>
      </c>
      <c r="F984" s="64">
        <v>240</v>
      </c>
      <c r="G984" s="64"/>
      <c r="H984" s="65">
        <f>H985+H986</f>
        <v>210438.38</v>
      </c>
      <c r="I984" s="65">
        <v>242680</v>
      </c>
      <c r="J984" s="86">
        <f>J985+J986</f>
        <v>242680</v>
      </c>
      <c r="K984" s="65">
        <f>K985+K986</f>
        <v>242680</v>
      </c>
      <c r="L984" s="235">
        <f>L985+L986</f>
        <v>242622.16</v>
      </c>
      <c r="M984" s="3">
        <f t="shared" si="694"/>
        <v>0</v>
      </c>
      <c r="N984" s="3">
        <f t="shared" si="699"/>
        <v>100</v>
      </c>
      <c r="O984" s="3">
        <f t="shared" si="695"/>
        <v>-57.839999999996508</v>
      </c>
      <c r="P984" s="3">
        <f t="shared" si="700"/>
        <v>99.976166144717325</v>
      </c>
      <c r="Q984" s="3">
        <f t="shared" si="697"/>
        <v>32183.78</v>
      </c>
      <c r="R984" s="3">
        <f t="shared" si="698"/>
        <v>115.2936835951693</v>
      </c>
    </row>
    <row r="985" spans="1:18" ht="25.5" x14ac:dyDescent="0.2">
      <c r="A985" s="185" t="s">
        <v>333</v>
      </c>
      <c r="B985" s="64" t="s">
        <v>557</v>
      </c>
      <c r="C985" s="64" t="s">
        <v>16</v>
      </c>
      <c r="D985" s="64" t="s">
        <v>143</v>
      </c>
      <c r="E985" s="64" t="s">
        <v>287</v>
      </c>
      <c r="F985" s="64" t="s">
        <v>27</v>
      </c>
      <c r="G985" s="64"/>
      <c r="H985" s="43">
        <v>152438.38</v>
      </c>
      <c r="I985" s="65"/>
      <c r="J985" s="86">
        <v>169580</v>
      </c>
      <c r="K985" s="65">
        <v>169580</v>
      </c>
      <c r="L985" s="235">
        <v>169522.16</v>
      </c>
      <c r="M985" s="3">
        <f t="shared" si="694"/>
        <v>169580</v>
      </c>
      <c r="N985" s="3" t="s">
        <v>683</v>
      </c>
      <c r="O985" s="3">
        <f t="shared" si="695"/>
        <v>-57.839999999996508</v>
      </c>
      <c r="P985" s="3">
        <f t="shared" si="700"/>
        <v>99.965892204269366</v>
      </c>
      <c r="Q985" s="3">
        <f t="shared" si="697"/>
        <v>17083.78</v>
      </c>
      <c r="R985" s="3">
        <f t="shared" si="698"/>
        <v>111.2070070542602</v>
      </c>
    </row>
    <row r="986" spans="1:18" x14ac:dyDescent="0.2">
      <c r="A986" s="185" t="s">
        <v>331</v>
      </c>
      <c r="B986" s="64" t="s">
        <v>557</v>
      </c>
      <c r="C986" s="64" t="s">
        <v>16</v>
      </c>
      <c r="D986" s="64" t="s">
        <v>143</v>
      </c>
      <c r="E986" s="64" t="s">
        <v>287</v>
      </c>
      <c r="F986" s="64" t="s">
        <v>25</v>
      </c>
      <c r="G986" s="64"/>
      <c r="H986" s="43">
        <v>58000</v>
      </c>
      <c r="I986" s="65"/>
      <c r="J986" s="86">
        <v>73100</v>
      </c>
      <c r="K986" s="65">
        <v>73100</v>
      </c>
      <c r="L986" s="235">
        <v>73100</v>
      </c>
      <c r="M986" s="3">
        <f t="shared" si="694"/>
        <v>73100</v>
      </c>
      <c r="N986" s="3" t="s">
        <v>683</v>
      </c>
      <c r="O986" s="3">
        <f t="shared" si="695"/>
        <v>0</v>
      </c>
      <c r="P986" s="3">
        <f t="shared" si="700"/>
        <v>100</v>
      </c>
      <c r="Q986" s="3">
        <f t="shared" si="697"/>
        <v>15100</v>
      </c>
      <c r="R986" s="3">
        <f t="shared" si="698"/>
        <v>126.03448275862068</v>
      </c>
    </row>
    <row r="987" spans="1:18" x14ac:dyDescent="0.2">
      <c r="A987" s="185" t="s">
        <v>12</v>
      </c>
      <c r="B987" s="64" t="s">
        <v>557</v>
      </c>
      <c r="C987" s="64" t="s">
        <v>16</v>
      </c>
      <c r="D987" s="64" t="s">
        <v>143</v>
      </c>
      <c r="E987" s="64" t="s">
        <v>287</v>
      </c>
      <c r="F987" s="64">
        <v>800</v>
      </c>
      <c r="G987" s="64"/>
      <c r="H987" s="65">
        <f>H988</f>
        <v>200.78</v>
      </c>
      <c r="I987" s="65">
        <f>I988</f>
        <v>1000</v>
      </c>
      <c r="J987" s="86">
        <f t="shared" ref="J987:J988" si="704">J988</f>
        <v>1000</v>
      </c>
      <c r="K987" s="65">
        <f t="shared" ref="K987:L988" si="705">K988</f>
        <v>1000</v>
      </c>
      <c r="L987" s="235">
        <f t="shared" si="705"/>
        <v>117.06</v>
      </c>
      <c r="M987" s="3">
        <f t="shared" si="694"/>
        <v>0</v>
      </c>
      <c r="N987" s="3">
        <f t="shared" si="699"/>
        <v>100</v>
      </c>
      <c r="O987" s="3">
        <f t="shared" si="695"/>
        <v>-882.94</v>
      </c>
      <c r="P987" s="3">
        <f t="shared" si="700"/>
        <v>11.706</v>
      </c>
      <c r="Q987" s="3">
        <f t="shared" si="697"/>
        <v>-83.72</v>
      </c>
      <c r="R987" s="3">
        <f t="shared" si="698"/>
        <v>58.302619782846897</v>
      </c>
    </row>
    <row r="988" spans="1:18" x14ac:dyDescent="0.2">
      <c r="A988" s="186" t="s">
        <v>13</v>
      </c>
      <c r="B988" s="89" t="s">
        <v>557</v>
      </c>
      <c r="C988" s="89" t="s">
        <v>16</v>
      </c>
      <c r="D988" s="89" t="s">
        <v>143</v>
      </c>
      <c r="E988" s="89" t="s">
        <v>287</v>
      </c>
      <c r="F988" s="89">
        <v>850</v>
      </c>
      <c r="G988" s="89"/>
      <c r="H988" s="65">
        <f>H989</f>
        <v>200.78</v>
      </c>
      <c r="I988" s="65">
        <v>1000</v>
      </c>
      <c r="J988" s="86">
        <f t="shared" si="704"/>
        <v>1000</v>
      </c>
      <c r="K988" s="65">
        <f t="shared" si="705"/>
        <v>1000</v>
      </c>
      <c r="L988" s="235">
        <f t="shared" si="705"/>
        <v>117.06</v>
      </c>
      <c r="M988" s="3">
        <f t="shared" si="694"/>
        <v>0</v>
      </c>
      <c r="N988" s="3">
        <f t="shared" si="699"/>
        <v>100</v>
      </c>
      <c r="O988" s="3">
        <f t="shared" si="695"/>
        <v>-882.94</v>
      </c>
      <c r="P988" s="3">
        <f t="shared" si="700"/>
        <v>11.706</v>
      </c>
      <c r="Q988" s="3">
        <f t="shared" si="697"/>
        <v>-83.72</v>
      </c>
      <c r="R988" s="3">
        <f t="shared" si="698"/>
        <v>58.302619782846897</v>
      </c>
    </row>
    <row r="989" spans="1:18" x14ac:dyDescent="0.2">
      <c r="A989" s="195" t="s">
        <v>339</v>
      </c>
      <c r="B989" s="75" t="s">
        <v>557</v>
      </c>
      <c r="C989" s="75" t="s">
        <v>16</v>
      </c>
      <c r="D989" s="75" t="s">
        <v>143</v>
      </c>
      <c r="E989" s="75" t="s">
        <v>287</v>
      </c>
      <c r="F989" s="75" t="s">
        <v>43</v>
      </c>
      <c r="G989" s="75"/>
      <c r="H989" s="43">
        <v>200.78</v>
      </c>
      <c r="I989" s="65">
        <v>0</v>
      </c>
      <c r="J989" s="86">
        <v>1000</v>
      </c>
      <c r="K989" s="65">
        <v>1000</v>
      </c>
      <c r="L989" s="235">
        <v>117.06</v>
      </c>
      <c r="M989" s="3">
        <f t="shared" si="694"/>
        <v>1000</v>
      </c>
      <c r="N989" s="3" t="s">
        <v>683</v>
      </c>
      <c r="O989" s="3">
        <f t="shared" si="695"/>
        <v>-882.94</v>
      </c>
      <c r="P989" s="3">
        <f t="shared" si="700"/>
        <v>11.706</v>
      </c>
      <c r="Q989" s="3">
        <f t="shared" si="697"/>
        <v>-83.72</v>
      </c>
      <c r="R989" s="3">
        <f t="shared" si="698"/>
        <v>58.302619782846897</v>
      </c>
    </row>
    <row r="990" spans="1:18" s="16" customFormat="1" ht="38.25" x14ac:dyDescent="0.2">
      <c r="A990" s="190" t="s">
        <v>662</v>
      </c>
      <c r="B990" s="84" t="s">
        <v>289</v>
      </c>
      <c r="C990" s="84" t="s">
        <v>17</v>
      </c>
      <c r="D990" s="84" t="s">
        <v>17</v>
      </c>
      <c r="E990" s="84" t="s">
        <v>18</v>
      </c>
      <c r="F990" s="84" t="s">
        <v>19</v>
      </c>
      <c r="G990" s="84"/>
      <c r="H990" s="119">
        <f>H991</f>
        <v>9270406.6999999993</v>
      </c>
      <c r="I990" s="62">
        <f>I991</f>
        <v>10020237</v>
      </c>
      <c r="J990" s="88">
        <f t="shared" ref="J990:J991" si="706">J991</f>
        <v>10104937</v>
      </c>
      <c r="K990" s="62">
        <f t="shared" ref="K990:L991" si="707">K991</f>
        <v>10104937</v>
      </c>
      <c r="L990" s="234">
        <f t="shared" si="707"/>
        <v>10074188.650000002</v>
      </c>
      <c r="M990" s="63">
        <f t="shared" si="694"/>
        <v>84700</v>
      </c>
      <c r="N990" s="63">
        <f t="shared" si="699"/>
        <v>100.84528938786576</v>
      </c>
      <c r="O990" s="63">
        <f t="shared" si="695"/>
        <v>-30748.349999997765</v>
      </c>
      <c r="P990" s="63">
        <f t="shared" si="700"/>
        <v>99.695709631836422</v>
      </c>
      <c r="Q990" s="63">
        <f t="shared" si="697"/>
        <v>803781.95000000298</v>
      </c>
      <c r="R990" s="63">
        <f t="shared" si="698"/>
        <v>108.67040655292936</v>
      </c>
    </row>
    <row r="991" spans="1:18" s="16" customFormat="1" x14ac:dyDescent="0.2">
      <c r="A991" s="177" t="s">
        <v>324</v>
      </c>
      <c r="B991" s="61" t="s">
        <v>289</v>
      </c>
      <c r="C991" s="61" t="s">
        <v>16</v>
      </c>
      <c r="D991" s="61" t="s">
        <v>17</v>
      </c>
      <c r="E991" s="61" t="s">
        <v>18</v>
      </c>
      <c r="F991" s="61" t="s">
        <v>19</v>
      </c>
      <c r="G991" s="61"/>
      <c r="H991" s="62">
        <f>H992</f>
        <v>9270406.6999999993</v>
      </c>
      <c r="I991" s="62">
        <f>I992</f>
        <v>10020237</v>
      </c>
      <c r="J991" s="88">
        <f t="shared" si="706"/>
        <v>10104937</v>
      </c>
      <c r="K991" s="62">
        <f t="shared" si="707"/>
        <v>10104937</v>
      </c>
      <c r="L991" s="234">
        <f t="shared" si="707"/>
        <v>10074188.650000002</v>
      </c>
      <c r="M991" s="63">
        <f t="shared" si="694"/>
        <v>84700</v>
      </c>
      <c r="N991" s="63">
        <f t="shared" si="699"/>
        <v>100.84528938786576</v>
      </c>
      <c r="O991" s="63">
        <f t="shared" si="695"/>
        <v>-30748.349999997765</v>
      </c>
      <c r="P991" s="63">
        <f t="shared" si="700"/>
        <v>99.695709631836422</v>
      </c>
      <c r="Q991" s="63">
        <f t="shared" si="697"/>
        <v>803781.95000000298</v>
      </c>
      <c r="R991" s="63">
        <f t="shared" si="698"/>
        <v>108.67040655292936</v>
      </c>
    </row>
    <row r="992" spans="1:18" x14ac:dyDescent="0.2">
      <c r="A992" s="185" t="s">
        <v>369</v>
      </c>
      <c r="B992" s="64" t="s">
        <v>289</v>
      </c>
      <c r="C992" s="64" t="s">
        <v>16</v>
      </c>
      <c r="D992" s="64" t="s">
        <v>20</v>
      </c>
      <c r="E992" s="64" t="s">
        <v>18</v>
      </c>
      <c r="F992" s="64" t="s">
        <v>19</v>
      </c>
      <c r="G992" s="64"/>
      <c r="H992" s="65">
        <f>H993+H1000+H1004+H1018</f>
        <v>9270406.6999999993</v>
      </c>
      <c r="I992" s="65">
        <f t="shared" ref="I992:L992" si="708">I993+I1000+I1004+I1018</f>
        <v>10020237</v>
      </c>
      <c r="J992" s="65">
        <f t="shared" si="708"/>
        <v>10104937</v>
      </c>
      <c r="K992" s="65">
        <f t="shared" si="708"/>
        <v>10104937</v>
      </c>
      <c r="L992" s="235">
        <f t="shared" si="708"/>
        <v>10074188.650000002</v>
      </c>
      <c r="M992" s="3">
        <f t="shared" si="694"/>
        <v>84700</v>
      </c>
      <c r="N992" s="3">
        <f t="shared" si="699"/>
        <v>100.84528938786576</v>
      </c>
      <c r="O992" s="3">
        <f t="shared" si="695"/>
        <v>-30748.349999997765</v>
      </c>
      <c r="P992" s="3">
        <f t="shared" si="700"/>
        <v>99.695709631836422</v>
      </c>
      <c r="Q992" s="3">
        <f t="shared" si="697"/>
        <v>803781.95000000298</v>
      </c>
      <c r="R992" s="3">
        <f t="shared" si="698"/>
        <v>108.67040655292936</v>
      </c>
    </row>
    <row r="993" spans="1:18" ht="76.5" x14ac:dyDescent="0.2">
      <c r="A993" s="185" t="s">
        <v>561</v>
      </c>
      <c r="B993" s="64" t="s">
        <v>289</v>
      </c>
      <c r="C993" s="64" t="s">
        <v>16</v>
      </c>
      <c r="D993" s="64" t="s">
        <v>20</v>
      </c>
      <c r="E993" s="64">
        <v>2600200192</v>
      </c>
      <c r="F993" s="64" t="s">
        <v>19</v>
      </c>
      <c r="G993" s="64"/>
      <c r="H993" s="65">
        <f>H994+H997</f>
        <v>20000</v>
      </c>
      <c r="I993" s="65">
        <f>I994+I997</f>
        <v>0</v>
      </c>
      <c r="J993" s="86">
        <f t="shared" ref="J993:L993" si="709">J994+J997</f>
        <v>0</v>
      </c>
      <c r="K993" s="65">
        <f t="shared" si="709"/>
        <v>0</v>
      </c>
      <c r="L993" s="235">
        <f t="shared" si="709"/>
        <v>0</v>
      </c>
      <c r="M993" s="3">
        <f t="shared" si="694"/>
        <v>0</v>
      </c>
      <c r="N993" s="3" t="s">
        <v>683</v>
      </c>
      <c r="O993" s="3">
        <f t="shared" si="695"/>
        <v>0</v>
      </c>
      <c r="P993" s="3" t="s">
        <v>683</v>
      </c>
      <c r="Q993" s="3">
        <f t="shared" si="697"/>
        <v>-20000</v>
      </c>
      <c r="R993" s="3">
        <f t="shared" si="698"/>
        <v>0</v>
      </c>
    </row>
    <row r="994" spans="1:18" ht="40.9" hidden="1" x14ac:dyDescent="0.3">
      <c r="A994" s="183" t="s">
        <v>9</v>
      </c>
      <c r="B994" s="64" t="s">
        <v>289</v>
      </c>
      <c r="C994" s="64" t="s">
        <v>16</v>
      </c>
      <c r="D994" s="64" t="s">
        <v>20</v>
      </c>
      <c r="E994" s="64">
        <v>2600200192</v>
      </c>
      <c r="F994" s="64">
        <v>100</v>
      </c>
      <c r="G994" s="64"/>
      <c r="H994" s="65">
        <f>H995</f>
        <v>0</v>
      </c>
      <c r="I994" s="65">
        <f>I995</f>
        <v>0</v>
      </c>
      <c r="J994" s="86">
        <f t="shared" ref="J994:J995" si="710">J995</f>
        <v>0</v>
      </c>
      <c r="K994" s="65">
        <f t="shared" ref="K994:L995" si="711">K995</f>
        <v>0</v>
      </c>
      <c r="L994" s="235">
        <f t="shared" si="711"/>
        <v>0</v>
      </c>
      <c r="M994" s="3">
        <f t="shared" si="694"/>
        <v>0</v>
      </c>
      <c r="N994" s="3" t="s">
        <v>683</v>
      </c>
      <c r="O994" s="3">
        <f t="shared" si="695"/>
        <v>0</v>
      </c>
      <c r="P994" s="3" t="s">
        <v>683</v>
      </c>
      <c r="Q994" s="3">
        <f t="shared" si="697"/>
        <v>0</v>
      </c>
      <c r="R994" s="3" t="s">
        <v>683</v>
      </c>
    </row>
    <row r="995" spans="1:18" ht="20.45" hidden="1" x14ac:dyDescent="0.3">
      <c r="A995" s="184" t="s">
        <v>10</v>
      </c>
      <c r="B995" s="64" t="s">
        <v>289</v>
      </c>
      <c r="C995" s="64" t="s">
        <v>16</v>
      </c>
      <c r="D995" s="64" t="s">
        <v>20</v>
      </c>
      <c r="E995" s="64">
        <v>2600200192</v>
      </c>
      <c r="F995" s="64">
        <v>120</v>
      </c>
      <c r="G995" s="64"/>
      <c r="H995" s="65">
        <f>H996</f>
        <v>0</v>
      </c>
      <c r="I995" s="65">
        <f>I996</f>
        <v>0</v>
      </c>
      <c r="J995" s="86">
        <f t="shared" si="710"/>
        <v>0</v>
      </c>
      <c r="K995" s="65">
        <f t="shared" si="711"/>
        <v>0</v>
      </c>
      <c r="L995" s="235">
        <f t="shared" si="711"/>
        <v>0</v>
      </c>
      <c r="M995" s="3">
        <f t="shared" si="694"/>
        <v>0</v>
      </c>
      <c r="N995" s="3" t="s">
        <v>683</v>
      </c>
      <c r="O995" s="3">
        <f t="shared" si="695"/>
        <v>0</v>
      </c>
      <c r="P995" s="3" t="s">
        <v>683</v>
      </c>
      <c r="Q995" s="3">
        <f t="shared" si="697"/>
        <v>0</v>
      </c>
      <c r="R995" s="3" t="s">
        <v>683</v>
      </c>
    </row>
    <row r="996" spans="1:18" ht="20.45" hidden="1" x14ac:dyDescent="0.3">
      <c r="A996" s="185" t="s">
        <v>639</v>
      </c>
      <c r="B996" s="64" t="s">
        <v>289</v>
      </c>
      <c r="C996" s="64" t="s">
        <v>16</v>
      </c>
      <c r="D996" s="64" t="s">
        <v>20</v>
      </c>
      <c r="E996" s="64">
        <v>2600200192</v>
      </c>
      <c r="F996" s="64" t="s">
        <v>26</v>
      </c>
      <c r="G996" s="64"/>
      <c r="H996" s="90"/>
      <c r="I996" s="65">
        <v>0</v>
      </c>
      <c r="J996" s="86">
        <v>0</v>
      </c>
      <c r="K996" s="65">
        <v>0</v>
      </c>
      <c r="L996" s="235">
        <v>0</v>
      </c>
      <c r="M996" s="3">
        <f t="shared" si="694"/>
        <v>0</v>
      </c>
      <c r="N996" s="3" t="s">
        <v>683</v>
      </c>
      <c r="O996" s="3">
        <f t="shared" si="695"/>
        <v>0</v>
      </c>
      <c r="P996" s="3" t="s">
        <v>683</v>
      </c>
      <c r="Q996" s="3">
        <f t="shared" si="697"/>
        <v>0</v>
      </c>
      <c r="R996" s="3" t="s">
        <v>683</v>
      </c>
    </row>
    <row r="997" spans="1:18" ht="25.5" x14ac:dyDescent="0.2">
      <c r="A997" s="184" t="s">
        <v>47</v>
      </c>
      <c r="B997" s="64" t="s">
        <v>289</v>
      </c>
      <c r="C997" s="64" t="s">
        <v>16</v>
      </c>
      <c r="D997" s="64" t="s">
        <v>20</v>
      </c>
      <c r="E997" s="64">
        <v>2600200192</v>
      </c>
      <c r="F997" s="64">
        <v>200</v>
      </c>
      <c r="G997" s="64"/>
      <c r="H997" s="65">
        <f>H998</f>
        <v>20000</v>
      </c>
      <c r="I997" s="65">
        <f>I998</f>
        <v>0</v>
      </c>
      <c r="J997" s="86">
        <f t="shared" ref="J997:J998" si="712">J998</f>
        <v>0</v>
      </c>
      <c r="K997" s="65">
        <f t="shared" ref="K997:L998" si="713">K998</f>
        <v>0</v>
      </c>
      <c r="L997" s="235">
        <f t="shared" si="713"/>
        <v>0</v>
      </c>
      <c r="M997" s="3">
        <f t="shared" si="694"/>
        <v>0</v>
      </c>
      <c r="N997" s="3" t="s">
        <v>683</v>
      </c>
      <c r="O997" s="3">
        <f t="shared" si="695"/>
        <v>0</v>
      </c>
      <c r="P997" s="3" t="s">
        <v>683</v>
      </c>
      <c r="Q997" s="3">
        <f t="shared" si="697"/>
        <v>-20000</v>
      </c>
      <c r="R997" s="3">
        <f t="shared" si="698"/>
        <v>0</v>
      </c>
    </row>
    <row r="998" spans="1:18" ht="25.5" x14ac:dyDescent="0.2">
      <c r="A998" s="185" t="s">
        <v>11</v>
      </c>
      <c r="B998" s="64" t="s">
        <v>289</v>
      </c>
      <c r="C998" s="64" t="s">
        <v>16</v>
      </c>
      <c r="D998" s="64" t="s">
        <v>20</v>
      </c>
      <c r="E998" s="64">
        <v>2600200192</v>
      </c>
      <c r="F998" s="64">
        <v>240</v>
      </c>
      <c r="G998" s="64"/>
      <c r="H998" s="65">
        <f>H999</f>
        <v>20000</v>
      </c>
      <c r="I998" s="65">
        <f>I999</f>
        <v>0</v>
      </c>
      <c r="J998" s="86">
        <f t="shared" si="712"/>
        <v>0</v>
      </c>
      <c r="K998" s="65">
        <f t="shared" si="713"/>
        <v>0</v>
      </c>
      <c r="L998" s="235">
        <f t="shared" si="713"/>
        <v>0</v>
      </c>
      <c r="M998" s="3">
        <f t="shared" si="694"/>
        <v>0</v>
      </c>
      <c r="N998" s="3" t="s">
        <v>683</v>
      </c>
      <c r="O998" s="3">
        <f t="shared" si="695"/>
        <v>0</v>
      </c>
      <c r="P998" s="3" t="s">
        <v>683</v>
      </c>
      <c r="Q998" s="3">
        <f t="shared" si="697"/>
        <v>-20000</v>
      </c>
      <c r="R998" s="3">
        <f t="shared" si="698"/>
        <v>0</v>
      </c>
    </row>
    <row r="999" spans="1:18" x14ac:dyDescent="0.2">
      <c r="A999" s="185" t="s">
        <v>331</v>
      </c>
      <c r="B999" s="64" t="s">
        <v>289</v>
      </c>
      <c r="C999" s="64" t="s">
        <v>16</v>
      </c>
      <c r="D999" s="64" t="s">
        <v>20</v>
      </c>
      <c r="E999" s="64">
        <v>2600200192</v>
      </c>
      <c r="F999" s="64" t="s">
        <v>25</v>
      </c>
      <c r="G999" s="64"/>
      <c r="H999" s="90">
        <v>20000</v>
      </c>
      <c r="I999" s="65">
        <v>0</v>
      </c>
      <c r="J999" s="86">
        <v>0</v>
      </c>
      <c r="K999" s="65">
        <v>0</v>
      </c>
      <c r="L999" s="235">
        <v>0</v>
      </c>
      <c r="M999" s="3">
        <f t="shared" si="694"/>
        <v>0</v>
      </c>
      <c r="N999" s="3" t="s">
        <v>683</v>
      </c>
      <c r="O999" s="3">
        <f t="shared" si="695"/>
        <v>0</v>
      </c>
      <c r="P999" s="3" t="s">
        <v>683</v>
      </c>
      <c r="Q999" s="3">
        <f t="shared" si="697"/>
        <v>-20000</v>
      </c>
      <c r="R999" s="3">
        <f t="shared" si="698"/>
        <v>0</v>
      </c>
    </row>
    <row r="1000" spans="1:18" ht="51" x14ac:dyDescent="0.2">
      <c r="A1000" s="185" t="s">
        <v>334</v>
      </c>
      <c r="B1000" s="64" t="s">
        <v>289</v>
      </c>
      <c r="C1000" s="64" t="s">
        <v>16</v>
      </c>
      <c r="D1000" s="64" t="s">
        <v>20</v>
      </c>
      <c r="E1000" s="64" t="s">
        <v>46</v>
      </c>
      <c r="F1000" s="64" t="s">
        <v>19</v>
      </c>
      <c r="G1000" s="64"/>
      <c r="H1000" s="65">
        <f>H1001</f>
        <v>195186.6</v>
      </c>
      <c r="I1000" s="65">
        <f>I1001</f>
        <v>293000</v>
      </c>
      <c r="J1000" s="86">
        <f t="shared" ref="J1000:J1002" si="714">J1001</f>
        <v>293000</v>
      </c>
      <c r="K1000" s="65">
        <f t="shared" ref="K1000:L1002" si="715">K1001</f>
        <v>293000</v>
      </c>
      <c r="L1000" s="235">
        <f t="shared" si="715"/>
        <v>268997.32</v>
      </c>
      <c r="M1000" s="3">
        <f t="shared" si="694"/>
        <v>0</v>
      </c>
      <c r="N1000" s="3">
        <f t="shared" si="699"/>
        <v>100</v>
      </c>
      <c r="O1000" s="3">
        <f t="shared" si="695"/>
        <v>-24002.679999999993</v>
      </c>
      <c r="P1000" s="3">
        <f t="shared" si="700"/>
        <v>91.807959044368602</v>
      </c>
      <c r="Q1000" s="3">
        <f t="shared" si="697"/>
        <v>73810.720000000001</v>
      </c>
      <c r="R1000" s="3">
        <f t="shared" si="698"/>
        <v>137.81546479112808</v>
      </c>
    </row>
    <row r="1001" spans="1:18" ht="25.5" x14ac:dyDescent="0.2">
      <c r="A1001" s="184" t="s">
        <v>47</v>
      </c>
      <c r="B1001" s="64">
        <v>906</v>
      </c>
      <c r="C1001" s="64" t="s">
        <v>16</v>
      </c>
      <c r="D1001" s="64" t="s">
        <v>20</v>
      </c>
      <c r="E1001" s="64" t="s">
        <v>46</v>
      </c>
      <c r="F1001" s="64">
        <v>200</v>
      </c>
      <c r="G1001" s="64"/>
      <c r="H1001" s="65">
        <f>H1002</f>
        <v>195186.6</v>
      </c>
      <c r="I1001" s="65">
        <f>I1002</f>
        <v>293000</v>
      </c>
      <c r="J1001" s="86">
        <f t="shared" si="714"/>
        <v>293000</v>
      </c>
      <c r="K1001" s="65">
        <f t="shared" si="715"/>
        <v>293000</v>
      </c>
      <c r="L1001" s="235">
        <f t="shared" si="715"/>
        <v>268997.32</v>
      </c>
      <c r="M1001" s="3">
        <f t="shared" si="694"/>
        <v>0</v>
      </c>
      <c r="N1001" s="3">
        <f t="shared" si="699"/>
        <v>100</v>
      </c>
      <c r="O1001" s="3">
        <f t="shared" si="695"/>
        <v>-24002.679999999993</v>
      </c>
      <c r="P1001" s="3">
        <f t="shared" si="700"/>
        <v>91.807959044368602</v>
      </c>
      <c r="Q1001" s="3">
        <f t="shared" si="697"/>
        <v>73810.720000000001</v>
      </c>
      <c r="R1001" s="3">
        <f t="shared" si="698"/>
        <v>137.81546479112808</v>
      </c>
    </row>
    <row r="1002" spans="1:18" ht="25.5" x14ac:dyDescent="0.2">
      <c r="A1002" s="185" t="s">
        <v>11</v>
      </c>
      <c r="B1002" s="64" t="s">
        <v>289</v>
      </c>
      <c r="C1002" s="64" t="s">
        <v>16</v>
      </c>
      <c r="D1002" s="64" t="s">
        <v>20</v>
      </c>
      <c r="E1002" s="64" t="s">
        <v>46</v>
      </c>
      <c r="F1002" s="64">
        <v>240</v>
      </c>
      <c r="G1002" s="64"/>
      <c r="H1002" s="65">
        <f>H1003</f>
        <v>195186.6</v>
      </c>
      <c r="I1002" s="65">
        <v>293000</v>
      </c>
      <c r="J1002" s="86">
        <f t="shared" si="714"/>
        <v>293000</v>
      </c>
      <c r="K1002" s="65">
        <f t="shared" si="715"/>
        <v>293000</v>
      </c>
      <c r="L1002" s="235">
        <f t="shared" si="715"/>
        <v>268997.32</v>
      </c>
      <c r="M1002" s="3">
        <f t="shared" si="694"/>
        <v>0</v>
      </c>
      <c r="N1002" s="3">
        <f t="shared" si="699"/>
        <v>100</v>
      </c>
      <c r="O1002" s="3">
        <f t="shared" si="695"/>
        <v>-24002.679999999993</v>
      </c>
      <c r="P1002" s="3">
        <f t="shared" si="700"/>
        <v>91.807959044368602</v>
      </c>
      <c r="Q1002" s="3">
        <f t="shared" si="697"/>
        <v>73810.720000000001</v>
      </c>
      <c r="R1002" s="3">
        <f t="shared" si="698"/>
        <v>137.81546479112808</v>
      </c>
    </row>
    <row r="1003" spans="1:18" ht="25.5" x14ac:dyDescent="0.2">
      <c r="A1003" s="185" t="s">
        <v>333</v>
      </c>
      <c r="B1003" s="64" t="s">
        <v>289</v>
      </c>
      <c r="C1003" s="64" t="s">
        <v>16</v>
      </c>
      <c r="D1003" s="64" t="s">
        <v>20</v>
      </c>
      <c r="E1003" s="64" t="s">
        <v>46</v>
      </c>
      <c r="F1003" s="64" t="s">
        <v>27</v>
      </c>
      <c r="G1003" s="64"/>
      <c r="H1003" s="90">
        <v>195186.6</v>
      </c>
      <c r="I1003" s="65"/>
      <c r="J1003" s="86">
        <v>293000</v>
      </c>
      <c r="K1003" s="65">
        <v>293000</v>
      </c>
      <c r="L1003" s="235">
        <v>268997.32</v>
      </c>
      <c r="M1003" s="3">
        <f t="shared" si="694"/>
        <v>293000</v>
      </c>
      <c r="N1003" s="3" t="s">
        <v>683</v>
      </c>
      <c r="O1003" s="3">
        <f t="shared" si="695"/>
        <v>-24002.679999999993</v>
      </c>
      <c r="P1003" s="3">
        <f t="shared" si="700"/>
        <v>91.807959044368602</v>
      </c>
      <c r="Q1003" s="3">
        <f t="shared" si="697"/>
        <v>73810.720000000001</v>
      </c>
      <c r="R1003" s="3">
        <f t="shared" si="698"/>
        <v>137.81546479112808</v>
      </c>
    </row>
    <row r="1004" spans="1:18" ht="38.25" x14ac:dyDescent="0.2">
      <c r="A1004" s="185" t="s">
        <v>562</v>
      </c>
      <c r="B1004" s="64">
        <v>906</v>
      </c>
      <c r="C1004" s="64" t="s">
        <v>16</v>
      </c>
      <c r="D1004" s="64" t="s">
        <v>20</v>
      </c>
      <c r="E1004" s="64" t="s">
        <v>288</v>
      </c>
      <c r="F1004" s="64" t="s">
        <v>19</v>
      </c>
      <c r="G1004" s="64"/>
      <c r="H1004" s="65">
        <f>H1005+H1010+H1014</f>
        <v>7845870.25</v>
      </c>
      <c r="I1004" s="65">
        <f>I1005+I1010+I1014</f>
        <v>9727237</v>
      </c>
      <c r="J1004" s="86">
        <f t="shared" ref="J1004:L1004" si="716">J1005+J1010+J1014</f>
        <v>9811937</v>
      </c>
      <c r="K1004" s="65">
        <f t="shared" si="716"/>
        <v>9811937</v>
      </c>
      <c r="L1004" s="235">
        <f t="shared" si="716"/>
        <v>9805191.3300000019</v>
      </c>
      <c r="M1004" s="3">
        <f t="shared" si="694"/>
        <v>84700</v>
      </c>
      <c r="N1004" s="3">
        <f t="shared" si="699"/>
        <v>100.8707508617298</v>
      </c>
      <c r="O1004" s="3">
        <f t="shared" si="695"/>
        <v>-6745.6699999980628</v>
      </c>
      <c r="P1004" s="3">
        <f t="shared" si="700"/>
        <v>99.931250373906821</v>
      </c>
      <c r="Q1004" s="3">
        <f t="shared" si="697"/>
        <v>1959321.0800000019</v>
      </c>
      <c r="R1004" s="3">
        <f t="shared" si="698"/>
        <v>124.97264188124959</v>
      </c>
    </row>
    <row r="1005" spans="1:18" ht="51" x14ac:dyDescent="0.2">
      <c r="A1005" s="183" t="s">
        <v>9</v>
      </c>
      <c r="B1005" s="64">
        <v>906</v>
      </c>
      <c r="C1005" s="64" t="s">
        <v>16</v>
      </c>
      <c r="D1005" s="64" t="s">
        <v>20</v>
      </c>
      <c r="E1005" s="64" t="s">
        <v>288</v>
      </c>
      <c r="F1005" s="64">
        <v>100</v>
      </c>
      <c r="G1005" s="64"/>
      <c r="H1005" s="65">
        <f>H1006</f>
        <v>7402287.5800000001</v>
      </c>
      <c r="I1005" s="65">
        <f>I1006</f>
        <v>9397237</v>
      </c>
      <c r="J1005" s="86">
        <f t="shared" ref="J1005:L1005" si="717">J1006</f>
        <v>9481937</v>
      </c>
      <c r="K1005" s="65">
        <f t="shared" si="717"/>
        <v>9481937</v>
      </c>
      <c r="L1005" s="235">
        <f t="shared" si="717"/>
        <v>9480059.4600000009</v>
      </c>
      <c r="M1005" s="3">
        <f t="shared" si="694"/>
        <v>84700</v>
      </c>
      <c r="N1005" s="3">
        <f t="shared" si="699"/>
        <v>100.90132876291192</v>
      </c>
      <c r="O1005" s="3">
        <f t="shared" si="695"/>
        <v>-1877.5399999991059</v>
      </c>
      <c r="P1005" s="3">
        <f t="shared" si="700"/>
        <v>99.980198771622312</v>
      </c>
      <c r="Q1005" s="3">
        <f t="shared" si="697"/>
        <v>2077771.8800000008</v>
      </c>
      <c r="R1005" s="3">
        <f t="shared" si="698"/>
        <v>128.0693212408265</v>
      </c>
    </row>
    <row r="1006" spans="1:18" ht="25.5" x14ac:dyDescent="0.2">
      <c r="A1006" s="184" t="s">
        <v>10</v>
      </c>
      <c r="B1006" s="64">
        <v>906</v>
      </c>
      <c r="C1006" s="64" t="s">
        <v>16</v>
      </c>
      <c r="D1006" s="64" t="s">
        <v>20</v>
      </c>
      <c r="E1006" s="64" t="s">
        <v>288</v>
      </c>
      <c r="F1006" s="64">
        <v>120</v>
      </c>
      <c r="G1006" s="64"/>
      <c r="H1006" s="65">
        <f>H1007+H1008+H1009</f>
        <v>7402287.5800000001</v>
      </c>
      <c r="I1006" s="65">
        <v>9397237</v>
      </c>
      <c r="J1006" s="86">
        <f t="shared" ref="J1006:L1006" si="718">J1007+J1008+J1009</f>
        <v>9481937</v>
      </c>
      <c r="K1006" s="65">
        <f t="shared" si="718"/>
        <v>9481937</v>
      </c>
      <c r="L1006" s="235">
        <f t="shared" si="718"/>
        <v>9480059.4600000009</v>
      </c>
      <c r="M1006" s="3">
        <f t="shared" si="694"/>
        <v>84700</v>
      </c>
      <c r="N1006" s="3">
        <f t="shared" si="699"/>
        <v>100.90132876291192</v>
      </c>
      <c r="O1006" s="3">
        <f t="shared" si="695"/>
        <v>-1877.5399999991059</v>
      </c>
      <c r="P1006" s="3">
        <f t="shared" si="700"/>
        <v>99.980198771622312</v>
      </c>
      <c r="Q1006" s="3">
        <f t="shared" si="697"/>
        <v>2077771.8800000008</v>
      </c>
      <c r="R1006" s="3">
        <f t="shared" si="698"/>
        <v>128.0693212408265</v>
      </c>
    </row>
    <row r="1007" spans="1:18" ht="25.5" x14ac:dyDescent="0.2">
      <c r="A1007" s="185" t="s">
        <v>327</v>
      </c>
      <c r="B1007" s="64" t="s">
        <v>289</v>
      </c>
      <c r="C1007" s="64" t="s">
        <v>16</v>
      </c>
      <c r="D1007" s="64" t="s">
        <v>20</v>
      </c>
      <c r="E1007" s="64" t="s">
        <v>288</v>
      </c>
      <c r="F1007" s="64" t="s">
        <v>28</v>
      </c>
      <c r="G1007" s="64"/>
      <c r="H1007" s="90">
        <v>5689319.5800000001</v>
      </c>
      <c r="I1007" s="65"/>
      <c r="J1007" s="86">
        <v>7252301</v>
      </c>
      <c r="K1007" s="65">
        <v>7252301</v>
      </c>
      <c r="L1007" s="235">
        <v>7250431.1900000004</v>
      </c>
      <c r="M1007" s="3">
        <f t="shared" si="694"/>
        <v>7252301</v>
      </c>
      <c r="N1007" s="3" t="s">
        <v>683</v>
      </c>
      <c r="O1007" s="3">
        <f t="shared" si="695"/>
        <v>-1869.8099999995902</v>
      </c>
      <c r="P1007" s="3">
        <f t="shared" si="700"/>
        <v>99.974217700009973</v>
      </c>
      <c r="Q1007" s="3">
        <f t="shared" si="697"/>
        <v>1561111.6100000003</v>
      </c>
      <c r="R1007" s="3">
        <f t="shared" si="698"/>
        <v>127.4393376580192</v>
      </c>
    </row>
    <row r="1008" spans="1:18" ht="38.25" x14ac:dyDescent="0.2">
      <c r="A1008" s="185" t="s">
        <v>639</v>
      </c>
      <c r="B1008" s="64" t="s">
        <v>289</v>
      </c>
      <c r="C1008" s="64" t="s">
        <v>16</v>
      </c>
      <c r="D1008" s="64" t="s">
        <v>20</v>
      </c>
      <c r="E1008" s="64" t="s">
        <v>288</v>
      </c>
      <c r="F1008" s="64" t="s">
        <v>26</v>
      </c>
      <c r="G1008" s="64"/>
      <c r="H1008" s="90">
        <v>45728</v>
      </c>
      <c r="I1008" s="65"/>
      <c r="J1008" s="86">
        <v>16226</v>
      </c>
      <c r="K1008" s="65">
        <v>16226</v>
      </c>
      <c r="L1008" s="235">
        <v>16226</v>
      </c>
      <c r="M1008" s="3">
        <f t="shared" si="694"/>
        <v>16226</v>
      </c>
      <c r="N1008" s="3" t="s">
        <v>683</v>
      </c>
      <c r="O1008" s="3">
        <f t="shared" si="695"/>
        <v>0</v>
      </c>
      <c r="P1008" s="3">
        <f t="shared" si="700"/>
        <v>100</v>
      </c>
      <c r="Q1008" s="3">
        <f t="shared" si="697"/>
        <v>-29502</v>
      </c>
      <c r="R1008" s="3">
        <f t="shared" si="698"/>
        <v>35.483729881035693</v>
      </c>
    </row>
    <row r="1009" spans="1:18" ht="38.25" x14ac:dyDescent="0.2">
      <c r="A1009" s="185" t="s">
        <v>643</v>
      </c>
      <c r="B1009" s="64" t="s">
        <v>289</v>
      </c>
      <c r="C1009" s="64" t="s">
        <v>16</v>
      </c>
      <c r="D1009" s="64" t="s">
        <v>20</v>
      </c>
      <c r="E1009" s="64" t="s">
        <v>288</v>
      </c>
      <c r="F1009" s="64" t="s">
        <v>29</v>
      </c>
      <c r="G1009" s="64"/>
      <c r="H1009" s="90">
        <v>1667240</v>
      </c>
      <c r="I1009" s="65">
        <v>2213410</v>
      </c>
      <c r="J1009" s="86">
        <v>2213410</v>
      </c>
      <c r="K1009" s="65">
        <v>2213410</v>
      </c>
      <c r="L1009" s="235">
        <v>2213402.27</v>
      </c>
      <c r="M1009" s="3">
        <f t="shared" si="694"/>
        <v>0</v>
      </c>
      <c r="N1009" s="3">
        <f t="shared" si="699"/>
        <v>100</v>
      </c>
      <c r="O1009" s="3">
        <f t="shared" si="695"/>
        <v>-7.7299999999813735</v>
      </c>
      <c r="P1009" s="3">
        <f t="shared" si="700"/>
        <v>99.999650765109038</v>
      </c>
      <c r="Q1009" s="3">
        <f t="shared" si="697"/>
        <v>546162.27</v>
      </c>
      <c r="R1009" s="3">
        <f t="shared" si="698"/>
        <v>132.75846728725318</v>
      </c>
    </row>
    <row r="1010" spans="1:18" ht="25.5" x14ac:dyDescent="0.2">
      <c r="A1010" s="184" t="s">
        <v>47</v>
      </c>
      <c r="B1010" s="64" t="s">
        <v>289</v>
      </c>
      <c r="C1010" s="64" t="s">
        <v>16</v>
      </c>
      <c r="D1010" s="64" t="s">
        <v>20</v>
      </c>
      <c r="E1010" s="64" t="s">
        <v>288</v>
      </c>
      <c r="F1010" s="64">
        <v>200</v>
      </c>
      <c r="G1010" s="64"/>
      <c r="H1010" s="65">
        <f>H1011</f>
        <v>441424.67000000004</v>
      </c>
      <c r="I1010" s="65">
        <f>I1011</f>
        <v>326000</v>
      </c>
      <c r="J1010" s="86">
        <f t="shared" ref="J1010:L1010" si="719">J1011</f>
        <v>326000</v>
      </c>
      <c r="K1010" s="65">
        <f t="shared" si="719"/>
        <v>326000</v>
      </c>
      <c r="L1010" s="235">
        <f t="shared" si="719"/>
        <v>323752.24</v>
      </c>
      <c r="M1010" s="3">
        <f t="shared" si="694"/>
        <v>0</v>
      </c>
      <c r="N1010" s="3">
        <f t="shared" si="699"/>
        <v>100</v>
      </c>
      <c r="O1010" s="3">
        <f t="shared" si="695"/>
        <v>-2247.7600000000093</v>
      </c>
      <c r="P1010" s="3">
        <f t="shared" si="700"/>
        <v>99.31050306748466</v>
      </c>
      <c r="Q1010" s="3">
        <f t="shared" si="697"/>
        <v>-117672.43000000005</v>
      </c>
      <c r="R1010" s="3">
        <f t="shared" si="698"/>
        <v>73.342579607070888</v>
      </c>
    </row>
    <row r="1011" spans="1:18" ht="25.5" x14ac:dyDescent="0.2">
      <c r="A1011" s="185" t="s">
        <v>11</v>
      </c>
      <c r="B1011" s="64" t="s">
        <v>289</v>
      </c>
      <c r="C1011" s="64" t="s">
        <v>16</v>
      </c>
      <c r="D1011" s="64" t="s">
        <v>20</v>
      </c>
      <c r="E1011" s="64" t="s">
        <v>288</v>
      </c>
      <c r="F1011" s="64">
        <v>240</v>
      </c>
      <c r="G1011" s="64"/>
      <c r="H1011" s="65">
        <f>H1012+H1013</f>
        <v>441424.67000000004</v>
      </c>
      <c r="I1011" s="65">
        <v>326000</v>
      </c>
      <c r="J1011" s="86">
        <f t="shared" ref="J1011:L1011" si="720">J1012+J1013</f>
        <v>326000</v>
      </c>
      <c r="K1011" s="65">
        <f t="shared" si="720"/>
        <v>326000</v>
      </c>
      <c r="L1011" s="235">
        <f t="shared" si="720"/>
        <v>323752.24</v>
      </c>
      <c r="M1011" s="3">
        <f t="shared" si="694"/>
        <v>0</v>
      </c>
      <c r="N1011" s="3">
        <f t="shared" si="699"/>
        <v>100</v>
      </c>
      <c r="O1011" s="3">
        <f t="shared" si="695"/>
        <v>-2247.7600000000093</v>
      </c>
      <c r="P1011" s="3">
        <f t="shared" si="700"/>
        <v>99.31050306748466</v>
      </c>
      <c r="Q1011" s="3">
        <f t="shared" si="697"/>
        <v>-117672.43000000005</v>
      </c>
      <c r="R1011" s="3">
        <f t="shared" si="698"/>
        <v>73.342579607070888</v>
      </c>
    </row>
    <row r="1012" spans="1:18" ht="25.5" x14ac:dyDescent="0.2">
      <c r="A1012" s="185" t="s">
        <v>333</v>
      </c>
      <c r="B1012" s="64" t="s">
        <v>289</v>
      </c>
      <c r="C1012" s="64" t="s">
        <v>16</v>
      </c>
      <c r="D1012" s="64" t="s">
        <v>20</v>
      </c>
      <c r="E1012" s="64" t="s">
        <v>288</v>
      </c>
      <c r="F1012" s="64" t="s">
        <v>27</v>
      </c>
      <c r="G1012" s="64"/>
      <c r="H1012" s="90">
        <v>100154.03</v>
      </c>
      <c r="I1012" s="65"/>
      <c r="J1012" s="86">
        <v>111223.98</v>
      </c>
      <c r="K1012" s="65">
        <v>111223.98</v>
      </c>
      <c r="L1012" s="235">
        <v>111223.98</v>
      </c>
      <c r="M1012" s="3">
        <f t="shared" si="694"/>
        <v>111223.98</v>
      </c>
      <c r="N1012" s="3" t="s">
        <v>683</v>
      </c>
      <c r="O1012" s="3">
        <f t="shared" si="695"/>
        <v>0</v>
      </c>
      <c r="P1012" s="3">
        <f t="shared" si="700"/>
        <v>100</v>
      </c>
      <c r="Q1012" s="3">
        <f t="shared" si="697"/>
        <v>11069.949999999997</v>
      </c>
      <c r="R1012" s="3">
        <f t="shared" si="698"/>
        <v>111.05292517934625</v>
      </c>
    </row>
    <row r="1013" spans="1:18" x14ac:dyDescent="0.2">
      <c r="A1013" s="185" t="s">
        <v>331</v>
      </c>
      <c r="B1013" s="64" t="s">
        <v>289</v>
      </c>
      <c r="C1013" s="64" t="s">
        <v>16</v>
      </c>
      <c r="D1013" s="64" t="s">
        <v>20</v>
      </c>
      <c r="E1013" s="64" t="s">
        <v>288</v>
      </c>
      <c r="F1013" s="64" t="s">
        <v>25</v>
      </c>
      <c r="G1013" s="64"/>
      <c r="H1013" s="90">
        <v>341270.64</v>
      </c>
      <c r="I1013" s="65"/>
      <c r="J1013" s="86">
        <v>214776.02</v>
      </c>
      <c r="K1013" s="65">
        <v>214776.02</v>
      </c>
      <c r="L1013" s="235">
        <v>212528.26</v>
      </c>
      <c r="M1013" s="3">
        <f t="shared" si="694"/>
        <v>214776.02</v>
      </c>
      <c r="N1013" s="3" t="s">
        <v>683</v>
      </c>
      <c r="O1013" s="3">
        <f t="shared" si="695"/>
        <v>-2247.7599999999802</v>
      </c>
      <c r="P1013" s="3">
        <f t="shared" si="700"/>
        <v>98.953439960382923</v>
      </c>
      <c r="Q1013" s="3">
        <f t="shared" si="697"/>
        <v>-128742.38</v>
      </c>
      <c r="R1013" s="3">
        <f t="shared" si="698"/>
        <v>62.275576943858994</v>
      </c>
    </row>
    <row r="1014" spans="1:18" x14ac:dyDescent="0.2">
      <c r="A1014" s="185" t="s">
        <v>12</v>
      </c>
      <c r="B1014" s="64" t="s">
        <v>289</v>
      </c>
      <c r="C1014" s="64" t="s">
        <v>16</v>
      </c>
      <c r="D1014" s="64" t="s">
        <v>20</v>
      </c>
      <c r="E1014" s="64" t="s">
        <v>288</v>
      </c>
      <c r="F1014" s="64">
        <v>800</v>
      </c>
      <c r="G1014" s="64"/>
      <c r="H1014" s="65">
        <f>H1015</f>
        <v>2158</v>
      </c>
      <c r="I1014" s="65">
        <f>I1015</f>
        <v>4000</v>
      </c>
      <c r="J1014" s="86">
        <f t="shared" ref="J1014:L1014" si="721">J1015</f>
        <v>4000</v>
      </c>
      <c r="K1014" s="65">
        <f t="shared" si="721"/>
        <v>4000</v>
      </c>
      <c r="L1014" s="235">
        <f t="shared" si="721"/>
        <v>1379.63</v>
      </c>
      <c r="M1014" s="3">
        <f t="shared" si="694"/>
        <v>0</v>
      </c>
      <c r="N1014" s="3">
        <f t="shared" si="699"/>
        <v>100</v>
      </c>
      <c r="O1014" s="3">
        <f t="shared" si="695"/>
        <v>-2620.37</v>
      </c>
      <c r="P1014" s="3">
        <f t="shared" si="700"/>
        <v>34.490750000000006</v>
      </c>
      <c r="Q1014" s="3">
        <f t="shared" si="697"/>
        <v>-778.36999999999989</v>
      </c>
      <c r="R1014" s="3">
        <f t="shared" si="698"/>
        <v>63.930954587581098</v>
      </c>
    </row>
    <row r="1015" spans="1:18" x14ac:dyDescent="0.2">
      <c r="A1015" s="185" t="s">
        <v>13</v>
      </c>
      <c r="B1015" s="64" t="s">
        <v>289</v>
      </c>
      <c r="C1015" s="64" t="s">
        <v>16</v>
      </c>
      <c r="D1015" s="64" t="s">
        <v>20</v>
      </c>
      <c r="E1015" s="64" t="s">
        <v>288</v>
      </c>
      <c r="F1015" s="64">
        <v>850</v>
      </c>
      <c r="G1015" s="64"/>
      <c r="H1015" s="65">
        <f>H1016+H1017</f>
        <v>2158</v>
      </c>
      <c r="I1015" s="65">
        <v>4000</v>
      </c>
      <c r="J1015" s="86">
        <f t="shared" ref="J1015:L1015" si="722">J1016+J1017</f>
        <v>4000</v>
      </c>
      <c r="K1015" s="65">
        <f t="shared" si="722"/>
        <v>4000</v>
      </c>
      <c r="L1015" s="235">
        <f t="shared" si="722"/>
        <v>1379.63</v>
      </c>
      <c r="M1015" s="3">
        <f t="shared" si="694"/>
        <v>0</v>
      </c>
      <c r="N1015" s="3">
        <f t="shared" si="699"/>
        <v>100</v>
      </c>
      <c r="O1015" s="3">
        <f t="shared" si="695"/>
        <v>-2620.37</v>
      </c>
      <c r="P1015" s="3">
        <f t="shared" si="700"/>
        <v>34.490750000000006</v>
      </c>
      <c r="Q1015" s="3">
        <f t="shared" si="697"/>
        <v>-778.36999999999989</v>
      </c>
      <c r="R1015" s="3">
        <f t="shared" si="698"/>
        <v>63.930954587581098</v>
      </c>
    </row>
    <row r="1016" spans="1:18" ht="25.5" x14ac:dyDescent="0.2">
      <c r="A1016" s="185" t="s">
        <v>656</v>
      </c>
      <c r="B1016" s="64" t="s">
        <v>289</v>
      </c>
      <c r="C1016" s="64" t="s">
        <v>16</v>
      </c>
      <c r="D1016" s="64" t="s">
        <v>20</v>
      </c>
      <c r="E1016" s="64" t="s">
        <v>288</v>
      </c>
      <c r="F1016" s="64" t="s">
        <v>30</v>
      </c>
      <c r="G1016" s="64"/>
      <c r="H1016" s="90"/>
      <c r="I1016" s="65"/>
      <c r="J1016" s="86">
        <v>2600</v>
      </c>
      <c r="K1016" s="65">
        <v>2600</v>
      </c>
      <c r="L1016" s="235">
        <v>600</v>
      </c>
      <c r="M1016" s="3">
        <f t="shared" si="694"/>
        <v>2600</v>
      </c>
      <c r="N1016" s="3" t="s">
        <v>683</v>
      </c>
      <c r="O1016" s="3">
        <f t="shared" si="695"/>
        <v>-2000</v>
      </c>
      <c r="P1016" s="3">
        <f t="shared" si="700"/>
        <v>23.076923076923077</v>
      </c>
      <c r="Q1016" s="3">
        <f t="shared" si="697"/>
        <v>600</v>
      </c>
      <c r="R1016" s="3" t="s">
        <v>683</v>
      </c>
    </row>
    <row r="1017" spans="1:18" x14ac:dyDescent="0.2">
      <c r="A1017" s="186" t="s">
        <v>339</v>
      </c>
      <c r="B1017" s="89" t="s">
        <v>289</v>
      </c>
      <c r="C1017" s="89" t="s">
        <v>16</v>
      </c>
      <c r="D1017" s="89" t="s">
        <v>20</v>
      </c>
      <c r="E1017" s="89" t="s">
        <v>288</v>
      </c>
      <c r="F1017" s="89" t="s">
        <v>43</v>
      </c>
      <c r="G1017" s="89"/>
      <c r="H1017" s="122">
        <v>2158</v>
      </c>
      <c r="I1017" s="123"/>
      <c r="J1017" s="86">
        <v>1400</v>
      </c>
      <c r="K1017" s="65">
        <v>1400</v>
      </c>
      <c r="L1017" s="235">
        <v>779.63</v>
      </c>
      <c r="M1017" s="3">
        <f t="shared" si="694"/>
        <v>1400</v>
      </c>
      <c r="N1017" s="3" t="s">
        <v>683</v>
      </c>
      <c r="O1017" s="3">
        <f t="shared" si="695"/>
        <v>-620.37</v>
      </c>
      <c r="P1017" s="3">
        <f t="shared" si="700"/>
        <v>55.687857142857148</v>
      </c>
      <c r="Q1017" s="3">
        <f t="shared" si="697"/>
        <v>-1378.37</v>
      </c>
      <c r="R1017" s="3">
        <f t="shared" si="698"/>
        <v>36.127432808155703</v>
      </c>
    </row>
    <row r="1018" spans="1:18" s="16" customFormat="1" ht="63.75" x14ac:dyDescent="0.25">
      <c r="A1018" s="220" t="s">
        <v>686</v>
      </c>
      <c r="B1018" s="40">
        <v>906</v>
      </c>
      <c r="C1018" s="41" t="s">
        <v>16</v>
      </c>
      <c r="D1018" s="41">
        <v>13</v>
      </c>
      <c r="E1018" s="41" t="s">
        <v>687</v>
      </c>
      <c r="F1018" s="74" t="s">
        <v>19</v>
      </c>
      <c r="G1018" s="81"/>
      <c r="H1018" s="112">
        <f>H1019</f>
        <v>1209349.8500000001</v>
      </c>
      <c r="I1018" s="112">
        <f t="shared" ref="I1018:L1018" si="723">I1019</f>
        <v>0</v>
      </c>
      <c r="J1018" s="112">
        <f t="shared" si="723"/>
        <v>0</v>
      </c>
      <c r="K1018" s="112">
        <f t="shared" si="723"/>
        <v>0</v>
      </c>
      <c r="L1018" s="261">
        <f t="shared" si="723"/>
        <v>0</v>
      </c>
      <c r="M1018" s="63">
        <f t="shared" ref="M1018:M1023" si="724">J1018-I1018</f>
        <v>0</v>
      </c>
      <c r="N1018" s="63" t="s">
        <v>683</v>
      </c>
      <c r="O1018" s="63">
        <f t="shared" ref="O1018:O1023" si="725">L1018-K1018</f>
        <v>0</v>
      </c>
      <c r="P1018" s="63" t="s">
        <v>683</v>
      </c>
      <c r="Q1018" s="63">
        <f t="shared" ref="Q1018:Q1023" si="726">L1018-H1018</f>
        <v>-1209349.8500000001</v>
      </c>
      <c r="R1018" s="63">
        <f t="shared" ref="R1018:R1023" si="727">L1018/H1018*100</f>
        <v>0</v>
      </c>
    </row>
    <row r="1019" spans="1:18" ht="51" x14ac:dyDescent="0.25">
      <c r="A1019" s="221" t="s">
        <v>688</v>
      </c>
      <c r="B1019" s="60">
        <v>906</v>
      </c>
      <c r="C1019" s="4" t="s">
        <v>16</v>
      </c>
      <c r="D1019" s="4">
        <v>13</v>
      </c>
      <c r="E1019" s="4" t="s">
        <v>687</v>
      </c>
      <c r="F1019" s="46" t="s">
        <v>23</v>
      </c>
      <c r="G1019" s="75"/>
      <c r="H1019" s="45">
        <f t="shared" ref="H1019:L1019" si="728">H1020</f>
        <v>1209349.8500000001</v>
      </c>
      <c r="I1019" s="45">
        <f t="shared" si="728"/>
        <v>0</v>
      </c>
      <c r="J1019" s="45">
        <f t="shared" si="728"/>
        <v>0</v>
      </c>
      <c r="K1019" s="45">
        <f t="shared" si="728"/>
        <v>0</v>
      </c>
      <c r="L1019" s="253">
        <f t="shared" si="728"/>
        <v>0</v>
      </c>
      <c r="M1019" s="3">
        <f t="shared" si="724"/>
        <v>0</v>
      </c>
      <c r="N1019" s="3" t="s">
        <v>683</v>
      </c>
      <c r="O1019" s="3">
        <f t="shared" si="725"/>
        <v>0</v>
      </c>
      <c r="P1019" s="3" t="s">
        <v>683</v>
      </c>
      <c r="Q1019" s="3">
        <f t="shared" si="726"/>
        <v>-1209349.8500000001</v>
      </c>
      <c r="R1019" s="3">
        <f t="shared" si="727"/>
        <v>0</v>
      </c>
    </row>
    <row r="1020" spans="1:18" ht="25.5" x14ac:dyDescent="0.25">
      <c r="A1020" s="221" t="s">
        <v>689</v>
      </c>
      <c r="B1020" s="60">
        <v>906</v>
      </c>
      <c r="C1020" s="4" t="s">
        <v>16</v>
      </c>
      <c r="D1020" s="4">
        <v>13</v>
      </c>
      <c r="E1020" s="4" t="s">
        <v>687</v>
      </c>
      <c r="F1020" s="46" t="s">
        <v>39</v>
      </c>
      <c r="G1020" s="75"/>
      <c r="H1020" s="45">
        <f>H1021+H1022+H1023</f>
        <v>1209349.8500000001</v>
      </c>
      <c r="I1020" s="45">
        <f t="shared" ref="I1020:L1020" si="729">I1021+I1022+I1023</f>
        <v>0</v>
      </c>
      <c r="J1020" s="45">
        <f t="shared" si="729"/>
        <v>0</v>
      </c>
      <c r="K1020" s="45">
        <f t="shared" si="729"/>
        <v>0</v>
      </c>
      <c r="L1020" s="253">
        <f t="shared" si="729"/>
        <v>0</v>
      </c>
      <c r="M1020" s="3">
        <f t="shared" si="724"/>
        <v>0</v>
      </c>
      <c r="N1020" s="3" t="s">
        <v>683</v>
      </c>
      <c r="O1020" s="3">
        <f t="shared" si="725"/>
        <v>0</v>
      </c>
      <c r="P1020" s="3" t="s">
        <v>683</v>
      </c>
      <c r="Q1020" s="3">
        <f t="shared" si="726"/>
        <v>-1209349.8500000001</v>
      </c>
      <c r="R1020" s="3">
        <f t="shared" si="727"/>
        <v>0</v>
      </c>
    </row>
    <row r="1021" spans="1:18" ht="25.5" x14ac:dyDescent="0.25">
      <c r="A1021" s="222" t="s">
        <v>690</v>
      </c>
      <c r="B1021" s="60">
        <v>906</v>
      </c>
      <c r="C1021" s="4" t="s">
        <v>16</v>
      </c>
      <c r="D1021" s="4">
        <v>13</v>
      </c>
      <c r="E1021" s="4" t="s">
        <v>687</v>
      </c>
      <c r="F1021" s="46" t="s">
        <v>28</v>
      </c>
      <c r="G1021" s="75"/>
      <c r="H1021" s="59">
        <v>949349.85</v>
      </c>
      <c r="I1021" s="124"/>
      <c r="J1021" s="125"/>
      <c r="K1021" s="65"/>
      <c r="L1021" s="235"/>
      <c r="M1021" s="3">
        <f t="shared" si="724"/>
        <v>0</v>
      </c>
      <c r="N1021" s="3" t="s">
        <v>683</v>
      </c>
      <c r="O1021" s="3">
        <f t="shared" si="725"/>
        <v>0</v>
      </c>
      <c r="P1021" s="3" t="s">
        <v>683</v>
      </c>
      <c r="Q1021" s="3">
        <f t="shared" si="726"/>
        <v>-949349.85</v>
      </c>
      <c r="R1021" s="3">
        <f t="shared" si="727"/>
        <v>0</v>
      </c>
    </row>
    <row r="1022" spans="1:18" ht="21.6" hidden="1" x14ac:dyDescent="0.3">
      <c r="A1022" s="221" t="s">
        <v>691</v>
      </c>
      <c r="B1022" s="60">
        <v>906</v>
      </c>
      <c r="C1022" s="4" t="s">
        <v>16</v>
      </c>
      <c r="D1022" s="4">
        <v>13</v>
      </c>
      <c r="E1022" s="4" t="s">
        <v>687</v>
      </c>
      <c r="F1022" s="46" t="s">
        <v>26</v>
      </c>
      <c r="G1022" s="75"/>
      <c r="H1022" s="59"/>
      <c r="I1022" s="124"/>
      <c r="J1022" s="125"/>
      <c r="K1022" s="65"/>
      <c r="L1022" s="235"/>
      <c r="M1022" s="3">
        <f t="shared" si="724"/>
        <v>0</v>
      </c>
      <c r="N1022" s="3" t="s">
        <v>683</v>
      </c>
      <c r="O1022" s="3">
        <f t="shared" si="725"/>
        <v>0</v>
      </c>
      <c r="P1022" s="3" t="s">
        <v>683</v>
      </c>
      <c r="Q1022" s="3">
        <f t="shared" si="726"/>
        <v>0</v>
      </c>
      <c r="R1022" s="3" t="s">
        <v>683</v>
      </c>
    </row>
    <row r="1023" spans="1:18" ht="38.25" x14ac:dyDescent="0.25">
      <c r="A1023" s="221" t="s">
        <v>692</v>
      </c>
      <c r="B1023" s="60">
        <v>906</v>
      </c>
      <c r="C1023" s="4" t="s">
        <v>16</v>
      </c>
      <c r="D1023" s="4">
        <v>13</v>
      </c>
      <c r="E1023" s="4" t="s">
        <v>687</v>
      </c>
      <c r="F1023" s="46" t="s">
        <v>29</v>
      </c>
      <c r="G1023" s="75"/>
      <c r="H1023" s="59">
        <v>260000</v>
      </c>
      <c r="I1023" s="124"/>
      <c r="J1023" s="125"/>
      <c r="K1023" s="65"/>
      <c r="L1023" s="235"/>
      <c r="M1023" s="3">
        <f t="shared" si="724"/>
        <v>0</v>
      </c>
      <c r="N1023" s="3" t="s">
        <v>683</v>
      </c>
      <c r="O1023" s="3">
        <f t="shared" si="725"/>
        <v>0</v>
      </c>
      <c r="P1023" s="3" t="s">
        <v>683</v>
      </c>
      <c r="Q1023" s="3">
        <f t="shared" si="726"/>
        <v>-260000</v>
      </c>
      <c r="R1023" s="3">
        <f t="shared" si="727"/>
        <v>0</v>
      </c>
    </row>
    <row r="1024" spans="1:18" s="16" customFormat="1" ht="25.5" x14ac:dyDescent="0.2">
      <c r="A1024" s="177" t="s">
        <v>663</v>
      </c>
      <c r="B1024" s="61" t="s">
        <v>290</v>
      </c>
      <c r="C1024" s="61" t="s">
        <v>17</v>
      </c>
      <c r="D1024" s="61" t="s">
        <v>17</v>
      </c>
      <c r="E1024" s="61" t="s">
        <v>18</v>
      </c>
      <c r="F1024" s="61" t="s">
        <v>19</v>
      </c>
      <c r="G1024" s="61"/>
      <c r="H1024" s="62">
        <f>H1025+H1051+H1057+H1062</f>
        <v>91521875.430000007</v>
      </c>
      <c r="I1024" s="62">
        <f t="shared" ref="I1024:L1024" si="730">I1025+I1051+I1057+I1062</f>
        <v>101699505.59</v>
      </c>
      <c r="J1024" s="62">
        <f t="shared" si="730"/>
        <v>101699505.59</v>
      </c>
      <c r="K1024" s="62">
        <f t="shared" si="730"/>
        <v>101699505.59</v>
      </c>
      <c r="L1024" s="234">
        <f t="shared" si="730"/>
        <v>101699372.11</v>
      </c>
      <c r="M1024" s="63">
        <f t="shared" si="694"/>
        <v>0</v>
      </c>
      <c r="N1024" s="63">
        <f t="shared" si="699"/>
        <v>100</v>
      </c>
      <c r="O1024" s="63">
        <f t="shared" si="695"/>
        <v>-133.48000000417233</v>
      </c>
      <c r="P1024" s="63">
        <f t="shared" si="700"/>
        <v>99.999868750591034</v>
      </c>
      <c r="Q1024" s="63">
        <f t="shared" si="697"/>
        <v>10177496.679999992</v>
      </c>
      <c r="R1024" s="63">
        <f t="shared" si="698"/>
        <v>111.12028860005627</v>
      </c>
    </row>
    <row r="1025" spans="1:18" s="16" customFormat="1" x14ac:dyDescent="0.2">
      <c r="A1025" s="177" t="s">
        <v>324</v>
      </c>
      <c r="B1025" s="61" t="s">
        <v>290</v>
      </c>
      <c r="C1025" s="61" t="s">
        <v>16</v>
      </c>
      <c r="D1025" s="61" t="s">
        <v>17</v>
      </c>
      <c r="E1025" s="61" t="s">
        <v>18</v>
      </c>
      <c r="F1025" s="61" t="s">
        <v>19</v>
      </c>
      <c r="G1025" s="61"/>
      <c r="H1025" s="62">
        <f>H1026</f>
        <v>14757433.940000001</v>
      </c>
      <c r="I1025" s="62">
        <f>I1026</f>
        <v>16775391</v>
      </c>
      <c r="J1025" s="88">
        <f t="shared" ref="J1025:L1025" si="731">J1026</f>
        <v>16775391</v>
      </c>
      <c r="K1025" s="62">
        <f t="shared" si="731"/>
        <v>16775391</v>
      </c>
      <c r="L1025" s="234">
        <f t="shared" si="731"/>
        <v>16775257.52</v>
      </c>
      <c r="M1025" s="63">
        <f t="shared" si="694"/>
        <v>0</v>
      </c>
      <c r="N1025" s="63">
        <f t="shared" si="699"/>
        <v>100</v>
      </c>
      <c r="O1025" s="63">
        <f t="shared" si="695"/>
        <v>-133.48000000044703</v>
      </c>
      <c r="P1025" s="63">
        <f t="shared" si="700"/>
        <v>99.999204310647656</v>
      </c>
      <c r="Q1025" s="63">
        <f t="shared" si="697"/>
        <v>2017823.5799999982</v>
      </c>
      <c r="R1025" s="63">
        <f t="shared" si="698"/>
        <v>113.67326859265614</v>
      </c>
    </row>
    <row r="1026" spans="1:18" x14ac:dyDescent="0.2">
      <c r="A1026" s="185" t="s">
        <v>369</v>
      </c>
      <c r="B1026" s="64" t="s">
        <v>290</v>
      </c>
      <c r="C1026" s="64" t="s">
        <v>16</v>
      </c>
      <c r="D1026" s="64" t="s">
        <v>20</v>
      </c>
      <c r="E1026" s="64" t="s">
        <v>18</v>
      </c>
      <c r="F1026" s="64" t="s">
        <v>19</v>
      </c>
      <c r="G1026" s="64"/>
      <c r="H1026" s="65">
        <f>H1027+H1031+H1045</f>
        <v>14757433.940000001</v>
      </c>
      <c r="I1026" s="65">
        <f t="shared" ref="I1026:L1026" si="732">I1027+I1031+I1045</f>
        <v>16775391</v>
      </c>
      <c r="J1026" s="65">
        <f t="shared" si="732"/>
        <v>16775391</v>
      </c>
      <c r="K1026" s="65">
        <f t="shared" si="732"/>
        <v>16775391</v>
      </c>
      <c r="L1026" s="235">
        <f t="shared" si="732"/>
        <v>16775257.52</v>
      </c>
      <c r="M1026" s="3">
        <f t="shared" si="694"/>
        <v>0</v>
      </c>
      <c r="N1026" s="3">
        <f t="shared" si="699"/>
        <v>100</v>
      </c>
      <c r="O1026" s="3">
        <f t="shared" si="695"/>
        <v>-133.48000000044703</v>
      </c>
      <c r="P1026" s="3">
        <f t="shared" si="700"/>
        <v>99.999204310647656</v>
      </c>
      <c r="Q1026" s="3">
        <f t="shared" si="697"/>
        <v>2017823.5799999982</v>
      </c>
      <c r="R1026" s="3">
        <f t="shared" si="698"/>
        <v>113.67326859265614</v>
      </c>
    </row>
    <row r="1027" spans="1:18" ht="51" x14ac:dyDescent="0.2">
      <c r="A1027" s="185" t="s">
        <v>334</v>
      </c>
      <c r="B1027" s="64" t="s">
        <v>290</v>
      </c>
      <c r="C1027" s="64" t="s">
        <v>16</v>
      </c>
      <c r="D1027" s="64" t="s">
        <v>20</v>
      </c>
      <c r="E1027" s="64" t="s">
        <v>46</v>
      </c>
      <c r="F1027" s="64" t="s">
        <v>19</v>
      </c>
      <c r="G1027" s="64"/>
      <c r="H1027" s="65">
        <f>H1028</f>
        <v>196800</v>
      </c>
      <c r="I1027" s="65">
        <f>I1028</f>
        <v>236500</v>
      </c>
      <c r="J1027" s="86">
        <f t="shared" ref="J1027:J1029" si="733">J1028</f>
        <v>236500</v>
      </c>
      <c r="K1027" s="65">
        <f t="shared" ref="K1027:L1029" si="734">K1028</f>
        <v>236500</v>
      </c>
      <c r="L1027" s="235">
        <f t="shared" si="734"/>
        <v>236366.52</v>
      </c>
      <c r="M1027" s="3">
        <f t="shared" si="694"/>
        <v>0</v>
      </c>
      <c r="N1027" s="3">
        <f t="shared" si="699"/>
        <v>100</v>
      </c>
      <c r="O1027" s="3">
        <f t="shared" si="695"/>
        <v>-133.48000000001048</v>
      </c>
      <c r="P1027" s="3">
        <f t="shared" si="700"/>
        <v>99.943560253699786</v>
      </c>
      <c r="Q1027" s="3">
        <f t="shared" si="697"/>
        <v>39566.51999999999</v>
      </c>
      <c r="R1027" s="3">
        <f t="shared" si="698"/>
        <v>120.10493902439023</v>
      </c>
    </row>
    <row r="1028" spans="1:18" ht="25.5" x14ac:dyDescent="0.2">
      <c r="A1028" s="184" t="s">
        <v>47</v>
      </c>
      <c r="B1028" s="64" t="s">
        <v>290</v>
      </c>
      <c r="C1028" s="64" t="s">
        <v>16</v>
      </c>
      <c r="D1028" s="64" t="s">
        <v>20</v>
      </c>
      <c r="E1028" s="64" t="s">
        <v>46</v>
      </c>
      <c r="F1028" s="64">
        <v>200</v>
      </c>
      <c r="G1028" s="64"/>
      <c r="H1028" s="65">
        <f>H1029</f>
        <v>196800</v>
      </c>
      <c r="I1028" s="65">
        <f>I1029</f>
        <v>236500</v>
      </c>
      <c r="J1028" s="86">
        <f t="shared" si="733"/>
        <v>236500</v>
      </c>
      <c r="K1028" s="65">
        <f t="shared" si="734"/>
        <v>236500</v>
      </c>
      <c r="L1028" s="235">
        <f t="shared" si="734"/>
        <v>236366.52</v>
      </c>
      <c r="M1028" s="3">
        <f t="shared" si="694"/>
        <v>0</v>
      </c>
      <c r="N1028" s="3">
        <f t="shared" si="699"/>
        <v>100</v>
      </c>
      <c r="O1028" s="3">
        <f t="shared" si="695"/>
        <v>-133.48000000001048</v>
      </c>
      <c r="P1028" s="3">
        <f t="shared" si="700"/>
        <v>99.943560253699786</v>
      </c>
      <c r="Q1028" s="3">
        <f t="shared" si="697"/>
        <v>39566.51999999999</v>
      </c>
      <c r="R1028" s="3">
        <f t="shared" si="698"/>
        <v>120.10493902439023</v>
      </c>
    </row>
    <row r="1029" spans="1:18" ht="25.5" x14ac:dyDescent="0.2">
      <c r="A1029" s="185" t="s">
        <v>11</v>
      </c>
      <c r="B1029" s="64" t="s">
        <v>290</v>
      </c>
      <c r="C1029" s="64" t="s">
        <v>16</v>
      </c>
      <c r="D1029" s="64" t="s">
        <v>20</v>
      </c>
      <c r="E1029" s="64" t="s">
        <v>46</v>
      </c>
      <c r="F1029" s="64">
        <v>240</v>
      </c>
      <c r="G1029" s="64"/>
      <c r="H1029" s="65">
        <f>H1030</f>
        <v>196800</v>
      </c>
      <c r="I1029" s="65">
        <v>236500</v>
      </c>
      <c r="J1029" s="86">
        <f t="shared" si="733"/>
        <v>236500</v>
      </c>
      <c r="K1029" s="65">
        <f t="shared" si="734"/>
        <v>236500</v>
      </c>
      <c r="L1029" s="235">
        <f t="shared" si="734"/>
        <v>236366.52</v>
      </c>
      <c r="M1029" s="3">
        <f t="shared" si="694"/>
        <v>0</v>
      </c>
      <c r="N1029" s="3">
        <f t="shared" si="699"/>
        <v>100</v>
      </c>
      <c r="O1029" s="3">
        <f t="shared" si="695"/>
        <v>-133.48000000001048</v>
      </c>
      <c r="P1029" s="3">
        <f t="shared" si="700"/>
        <v>99.943560253699786</v>
      </c>
      <c r="Q1029" s="3">
        <f t="shared" si="697"/>
        <v>39566.51999999999</v>
      </c>
      <c r="R1029" s="3">
        <f t="shared" si="698"/>
        <v>120.10493902439023</v>
      </c>
    </row>
    <row r="1030" spans="1:18" ht="25.5" x14ac:dyDescent="0.2">
      <c r="A1030" s="185" t="s">
        <v>333</v>
      </c>
      <c r="B1030" s="64" t="s">
        <v>290</v>
      </c>
      <c r="C1030" s="64" t="s">
        <v>16</v>
      </c>
      <c r="D1030" s="64" t="s">
        <v>20</v>
      </c>
      <c r="E1030" s="64" t="s">
        <v>46</v>
      </c>
      <c r="F1030" s="64" t="s">
        <v>27</v>
      </c>
      <c r="G1030" s="64"/>
      <c r="H1030" s="90">
        <v>196800</v>
      </c>
      <c r="I1030" s="65"/>
      <c r="J1030" s="86">
        <v>236500</v>
      </c>
      <c r="K1030" s="65">
        <v>236500</v>
      </c>
      <c r="L1030" s="235">
        <v>236366.52</v>
      </c>
      <c r="M1030" s="3">
        <f t="shared" si="694"/>
        <v>236500</v>
      </c>
      <c r="N1030" s="3" t="s">
        <v>683</v>
      </c>
      <c r="O1030" s="3">
        <f t="shared" si="695"/>
        <v>-133.48000000001048</v>
      </c>
      <c r="P1030" s="3">
        <f t="shared" si="700"/>
        <v>99.943560253699786</v>
      </c>
      <c r="Q1030" s="3">
        <f t="shared" si="697"/>
        <v>39566.51999999999</v>
      </c>
      <c r="R1030" s="3">
        <f t="shared" si="698"/>
        <v>120.10493902439023</v>
      </c>
    </row>
    <row r="1031" spans="1:18" ht="25.5" x14ac:dyDescent="0.2">
      <c r="A1031" s="185" t="s">
        <v>563</v>
      </c>
      <c r="B1031" s="64" t="s">
        <v>290</v>
      </c>
      <c r="C1031" s="64" t="s">
        <v>16</v>
      </c>
      <c r="D1031" s="64" t="s">
        <v>20</v>
      </c>
      <c r="E1031" s="64" t="s">
        <v>291</v>
      </c>
      <c r="F1031" s="64" t="s">
        <v>19</v>
      </c>
      <c r="G1031" s="64"/>
      <c r="H1031" s="65">
        <f>H1032+H1037+H1041</f>
        <v>12457993.990000002</v>
      </c>
      <c r="I1031" s="65">
        <f>I1032+I1037+I1041</f>
        <v>16538891</v>
      </c>
      <c r="J1031" s="86">
        <f t="shared" ref="J1031:L1031" si="735">J1032+J1037+J1041</f>
        <v>16538891</v>
      </c>
      <c r="K1031" s="65">
        <f t="shared" si="735"/>
        <v>16538891</v>
      </c>
      <c r="L1031" s="235">
        <f t="shared" si="735"/>
        <v>16538891</v>
      </c>
      <c r="M1031" s="3">
        <f t="shared" si="694"/>
        <v>0</v>
      </c>
      <c r="N1031" s="3">
        <f t="shared" si="699"/>
        <v>100</v>
      </c>
      <c r="O1031" s="3">
        <f t="shared" si="695"/>
        <v>0</v>
      </c>
      <c r="P1031" s="3">
        <f t="shared" si="700"/>
        <v>100</v>
      </c>
      <c r="Q1031" s="3">
        <f t="shared" si="697"/>
        <v>4080897.0099999979</v>
      </c>
      <c r="R1031" s="3">
        <f t="shared" si="698"/>
        <v>132.75725621055622</v>
      </c>
    </row>
    <row r="1032" spans="1:18" ht="51" x14ac:dyDescent="0.2">
      <c r="A1032" s="183" t="s">
        <v>9</v>
      </c>
      <c r="B1032" s="64" t="s">
        <v>290</v>
      </c>
      <c r="C1032" s="64" t="s">
        <v>16</v>
      </c>
      <c r="D1032" s="64" t="s">
        <v>20</v>
      </c>
      <c r="E1032" s="64" t="s">
        <v>291</v>
      </c>
      <c r="F1032" s="64">
        <v>100</v>
      </c>
      <c r="G1032" s="64"/>
      <c r="H1032" s="65">
        <f>H1033</f>
        <v>12171418.360000001</v>
      </c>
      <c r="I1032" s="65">
        <f>I1033</f>
        <v>16108251</v>
      </c>
      <c r="J1032" s="86">
        <f t="shared" ref="J1032:L1032" si="736">J1033</f>
        <v>16108251</v>
      </c>
      <c r="K1032" s="65">
        <f t="shared" si="736"/>
        <v>16108251</v>
      </c>
      <c r="L1032" s="235">
        <f t="shared" si="736"/>
        <v>16108251</v>
      </c>
      <c r="M1032" s="3">
        <f t="shared" si="694"/>
        <v>0</v>
      </c>
      <c r="N1032" s="3">
        <f t="shared" si="699"/>
        <v>100</v>
      </c>
      <c r="O1032" s="3">
        <f t="shared" si="695"/>
        <v>0</v>
      </c>
      <c r="P1032" s="3">
        <f t="shared" si="700"/>
        <v>100</v>
      </c>
      <c r="Q1032" s="3">
        <f t="shared" si="697"/>
        <v>3936832.6399999987</v>
      </c>
      <c r="R1032" s="3">
        <f t="shared" si="698"/>
        <v>132.34489624428619</v>
      </c>
    </row>
    <row r="1033" spans="1:18" ht="25.5" x14ac:dyDescent="0.2">
      <c r="A1033" s="184" t="s">
        <v>10</v>
      </c>
      <c r="B1033" s="64" t="s">
        <v>290</v>
      </c>
      <c r="C1033" s="64" t="s">
        <v>16</v>
      </c>
      <c r="D1033" s="64" t="s">
        <v>20</v>
      </c>
      <c r="E1033" s="64" t="s">
        <v>291</v>
      </c>
      <c r="F1033" s="64">
        <v>120</v>
      </c>
      <c r="G1033" s="64"/>
      <c r="H1033" s="65">
        <f>H1034+H1035+H1036</f>
        <v>12171418.360000001</v>
      </c>
      <c r="I1033" s="65">
        <v>16108251</v>
      </c>
      <c r="J1033" s="86">
        <f t="shared" ref="J1033:L1033" si="737">J1034+J1035+J1036</f>
        <v>16108251</v>
      </c>
      <c r="K1033" s="65">
        <f t="shared" si="737"/>
        <v>16108251</v>
      </c>
      <c r="L1033" s="235">
        <f t="shared" si="737"/>
        <v>16108251</v>
      </c>
      <c r="M1033" s="3">
        <f t="shared" si="694"/>
        <v>0</v>
      </c>
      <c r="N1033" s="3">
        <f t="shared" si="699"/>
        <v>100</v>
      </c>
      <c r="O1033" s="3">
        <f t="shared" si="695"/>
        <v>0</v>
      </c>
      <c r="P1033" s="3">
        <f t="shared" si="700"/>
        <v>100</v>
      </c>
      <c r="Q1033" s="3">
        <f t="shared" si="697"/>
        <v>3936832.6399999987</v>
      </c>
      <c r="R1033" s="3">
        <f t="shared" si="698"/>
        <v>132.34489624428619</v>
      </c>
    </row>
    <row r="1034" spans="1:18" ht="25.5" x14ac:dyDescent="0.2">
      <c r="A1034" s="185" t="s">
        <v>327</v>
      </c>
      <c r="B1034" s="64" t="s">
        <v>290</v>
      </c>
      <c r="C1034" s="64" t="s">
        <v>16</v>
      </c>
      <c r="D1034" s="64" t="s">
        <v>20</v>
      </c>
      <c r="E1034" s="64" t="s">
        <v>291</v>
      </c>
      <c r="F1034" s="64" t="s">
        <v>28</v>
      </c>
      <c r="G1034" s="64"/>
      <c r="H1034" s="90">
        <v>9587045.9600000009</v>
      </c>
      <c r="I1034" s="65"/>
      <c r="J1034" s="86">
        <v>12152024</v>
      </c>
      <c r="K1034" s="65">
        <v>12152024</v>
      </c>
      <c r="L1034" s="235">
        <v>12152024</v>
      </c>
      <c r="M1034" s="3">
        <f t="shared" si="694"/>
        <v>12152024</v>
      </c>
      <c r="N1034" s="3" t="s">
        <v>683</v>
      </c>
      <c r="O1034" s="3">
        <f t="shared" si="695"/>
        <v>0</v>
      </c>
      <c r="P1034" s="3">
        <f t="shared" si="700"/>
        <v>100</v>
      </c>
      <c r="Q1034" s="3">
        <f t="shared" si="697"/>
        <v>2564978.0399999991</v>
      </c>
      <c r="R1034" s="3">
        <f t="shared" si="698"/>
        <v>126.75462338140287</v>
      </c>
    </row>
    <row r="1035" spans="1:18" ht="38.25" x14ac:dyDescent="0.2">
      <c r="A1035" s="185" t="s">
        <v>639</v>
      </c>
      <c r="B1035" s="64" t="s">
        <v>290</v>
      </c>
      <c r="C1035" s="64" t="s">
        <v>16</v>
      </c>
      <c r="D1035" s="64" t="s">
        <v>20</v>
      </c>
      <c r="E1035" s="64" t="s">
        <v>291</v>
      </c>
      <c r="F1035" s="64" t="s">
        <v>26</v>
      </c>
      <c r="G1035" s="64"/>
      <c r="H1035" s="90">
        <v>54371.8</v>
      </c>
      <c r="I1035" s="65"/>
      <c r="J1035" s="86">
        <v>212427.99</v>
      </c>
      <c r="K1035" s="65">
        <v>212427.99</v>
      </c>
      <c r="L1035" s="235">
        <v>212427.99</v>
      </c>
      <c r="M1035" s="3">
        <f t="shared" si="694"/>
        <v>212427.99</v>
      </c>
      <c r="N1035" s="3" t="s">
        <v>683</v>
      </c>
      <c r="O1035" s="3">
        <f t="shared" si="695"/>
        <v>0</v>
      </c>
      <c r="P1035" s="3">
        <f t="shared" si="700"/>
        <v>100</v>
      </c>
      <c r="Q1035" s="3">
        <f t="shared" si="697"/>
        <v>158056.19</v>
      </c>
      <c r="R1035" s="3">
        <f t="shared" si="698"/>
        <v>390.69515815183604</v>
      </c>
    </row>
    <row r="1036" spans="1:18" ht="38.25" x14ac:dyDescent="0.2">
      <c r="A1036" s="185" t="s">
        <v>643</v>
      </c>
      <c r="B1036" s="64" t="s">
        <v>290</v>
      </c>
      <c r="C1036" s="64" t="s">
        <v>16</v>
      </c>
      <c r="D1036" s="64" t="s">
        <v>20</v>
      </c>
      <c r="E1036" s="64" t="s">
        <v>291</v>
      </c>
      <c r="F1036" s="64" t="s">
        <v>29</v>
      </c>
      <c r="G1036" s="64"/>
      <c r="H1036" s="90">
        <v>2530000.6</v>
      </c>
      <c r="I1036" s="65"/>
      <c r="J1036" s="86">
        <v>3743799.01</v>
      </c>
      <c r="K1036" s="65">
        <v>3743799.01</v>
      </c>
      <c r="L1036" s="235">
        <v>3743799.01</v>
      </c>
      <c r="M1036" s="3">
        <f t="shared" si="694"/>
        <v>3743799.01</v>
      </c>
      <c r="N1036" s="3" t="s">
        <v>683</v>
      </c>
      <c r="O1036" s="3">
        <f t="shared" si="695"/>
        <v>0</v>
      </c>
      <c r="P1036" s="3">
        <f t="shared" si="700"/>
        <v>100</v>
      </c>
      <c r="Q1036" s="3">
        <f t="shared" si="697"/>
        <v>1213798.4099999997</v>
      </c>
      <c r="R1036" s="3">
        <f t="shared" si="698"/>
        <v>147.97621036137303</v>
      </c>
    </row>
    <row r="1037" spans="1:18" ht="25.5" x14ac:dyDescent="0.2">
      <c r="A1037" s="184" t="s">
        <v>47</v>
      </c>
      <c r="B1037" s="64" t="s">
        <v>290</v>
      </c>
      <c r="C1037" s="64" t="s">
        <v>16</v>
      </c>
      <c r="D1037" s="64" t="s">
        <v>20</v>
      </c>
      <c r="E1037" s="64" t="s">
        <v>291</v>
      </c>
      <c r="F1037" s="64">
        <v>200</v>
      </c>
      <c r="G1037" s="64"/>
      <c r="H1037" s="65">
        <f>H1038</f>
        <v>279760</v>
      </c>
      <c r="I1037" s="65">
        <f>I1038</f>
        <v>417000</v>
      </c>
      <c r="J1037" s="86">
        <f t="shared" ref="J1037:L1037" si="738">J1038</f>
        <v>417000</v>
      </c>
      <c r="K1037" s="65">
        <f t="shared" si="738"/>
        <v>417000</v>
      </c>
      <c r="L1037" s="235">
        <f t="shared" si="738"/>
        <v>417000</v>
      </c>
      <c r="M1037" s="3">
        <f t="shared" si="694"/>
        <v>0</v>
      </c>
      <c r="N1037" s="3">
        <f t="shared" si="699"/>
        <v>100</v>
      </c>
      <c r="O1037" s="3">
        <f t="shared" si="695"/>
        <v>0</v>
      </c>
      <c r="P1037" s="3">
        <f t="shared" si="700"/>
        <v>100</v>
      </c>
      <c r="Q1037" s="3">
        <f t="shared" si="697"/>
        <v>137240</v>
      </c>
      <c r="R1037" s="3">
        <f t="shared" si="698"/>
        <v>149.05633400057192</v>
      </c>
    </row>
    <row r="1038" spans="1:18" ht="25.5" x14ac:dyDescent="0.2">
      <c r="A1038" s="185" t="s">
        <v>11</v>
      </c>
      <c r="B1038" s="64" t="s">
        <v>290</v>
      </c>
      <c r="C1038" s="64" t="s">
        <v>16</v>
      </c>
      <c r="D1038" s="64" t="s">
        <v>20</v>
      </c>
      <c r="E1038" s="64" t="s">
        <v>291</v>
      </c>
      <c r="F1038" s="64">
        <v>240</v>
      </c>
      <c r="G1038" s="64"/>
      <c r="H1038" s="65">
        <f>H1039+H1040</f>
        <v>279760</v>
      </c>
      <c r="I1038" s="65">
        <v>417000</v>
      </c>
      <c r="J1038" s="86">
        <f t="shared" ref="J1038:L1038" si="739">J1039+J1040</f>
        <v>417000</v>
      </c>
      <c r="K1038" s="65">
        <f t="shared" si="739"/>
        <v>417000</v>
      </c>
      <c r="L1038" s="235">
        <f t="shared" si="739"/>
        <v>417000</v>
      </c>
      <c r="M1038" s="3">
        <f t="shared" si="694"/>
        <v>0</v>
      </c>
      <c r="N1038" s="3">
        <f t="shared" si="699"/>
        <v>100</v>
      </c>
      <c r="O1038" s="3">
        <f t="shared" si="695"/>
        <v>0</v>
      </c>
      <c r="P1038" s="3">
        <f t="shared" si="700"/>
        <v>100</v>
      </c>
      <c r="Q1038" s="3">
        <f t="shared" si="697"/>
        <v>137240</v>
      </c>
      <c r="R1038" s="3">
        <f t="shared" si="698"/>
        <v>149.05633400057192</v>
      </c>
    </row>
    <row r="1039" spans="1:18" ht="25.5" x14ac:dyDescent="0.2">
      <c r="A1039" s="185" t="s">
        <v>333</v>
      </c>
      <c r="B1039" s="64" t="s">
        <v>290</v>
      </c>
      <c r="C1039" s="64" t="s">
        <v>16</v>
      </c>
      <c r="D1039" s="64" t="s">
        <v>20</v>
      </c>
      <c r="E1039" s="64" t="s">
        <v>291</v>
      </c>
      <c r="F1039" s="64" t="s">
        <v>27</v>
      </c>
      <c r="G1039" s="64"/>
      <c r="H1039" s="90">
        <v>249760</v>
      </c>
      <c r="I1039" s="65"/>
      <c r="J1039" s="86">
        <v>301730.34000000003</v>
      </c>
      <c r="K1039" s="65">
        <v>301730.34000000003</v>
      </c>
      <c r="L1039" s="235">
        <v>301730.34000000003</v>
      </c>
      <c r="M1039" s="3">
        <f t="shared" si="694"/>
        <v>301730.34000000003</v>
      </c>
      <c r="N1039" s="3" t="s">
        <v>683</v>
      </c>
      <c r="O1039" s="3">
        <f t="shared" si="695"/>
        <v>0</v>
      </c>
      <c r="P1039" s="3">
        <f t="shared" si="700"/>
        <v>100</v>
      </c>
      <c r="Q1039" s="3">
        <f t="shared" si="697"/>
        <v>51970.340000000026</v>
      </c>
      <c r="R1039" s="3">
        <f t="shared" si="698"/>
        <v>120.80811178731582</v>
      </c>
    </row>
    <row r="1040" spans="1:18" x14ac:dyDescent="0.2">
      <c r="A1040" s="185" t="s">
        <v>331</v>
      </c>
      <c r="B1040" s="64" t="s">
        <v>290</v>
      </c>
      <c r="C1040" s="64" t="s">
        <v>16</v>
      </c>
      <c r="D1040" s="64" t="s">
        <v>20</v>
      </c>
      <c r="E1040" s="64" t="s">
        <v>291</v>
      </c>
      <c r="F1040" s="64" t="s">
        <v>25</v>
      </c>
      <c r="G1040" s="64"/>
      <c r="H1040" s="90">
        <v>30000</v>
      </c>
      <c r="I1040" s="65"/>
      <c r="J1040" s="86">
        <v>115269.66</v>
      </c>
      <c r="K1040" s="65">
        <v>115269.66</v>
      </c>
      <c r="L1040" s="235">
        <v>115269.66</v>
      </c>
      <c r="M1040" s="3">
        <f t="shared" si="694"/>
        <v>115269.66</v>
      </c>
      <c r="N1040" s="3" t="s">
        <v>683</v>
      </c>
      <c r="O1040" s="3">
        <f t="shared" si="695"/>
        <v>0</v>
      </c>
      <c r="P1040" s="3">
        <f t="shared" si="700"/>
        <v>100</v>
      </c>
      <c r="Q1040" s="3">
        <f t="shared" si="697"/>
        <v>85269.66</v>
      </c>
      <c r="R1040" s="3">
        <f t="shared" si="698"/>
        <v>384.23220000000003</v>
      </c>
    </row>
    <row r="1041" spans="1:18" x14ac:dyDescent="0.2">
      <c r="A1041" s="185" t="s">
        <v>12</v>
      </c>
      <c r="B1041" s="64" t="s">
        <v>290</v>
      </c>
      <c r="C1041" s="64" t="s">
        <v>16</v>
      </c>
      <c r="D1041" s="64" t="s">
        <v>20</v>
      </c>
      <c r="E1041" s="64" t="s">
        <v>291</v>
      </c>
      <c r="F1041" s="64">
        <v>800</v>
      </c>
      <c r="G1041" s="64"/>
      <c r="H1041" s="65">
        <f>H1042</f>
        <v>6815.63</v>
      </c>
      <c r="I1041" s="65">
        <f>I1042</f>
        <v>13640</v>
      </c>
      <c r="J1041" s="86">
        <f t="shared" ref="J1041:L1041" si="740">J1042</f>
        <v>13640</v>
      </c>
      <c r="K1041" s="65">
        <f t="shared" si="740"/>
        <v>13640</v>
      </c>
      <c r="L1041" s="235">
        <f t="shared" si="740"/>
        <v>13640</v>
      </c>
      <c r="M1041" s="3">
        <f t="shared" si="694"/>
        <v>0</v>
      </c>
      <c r="N1041" s="3">
        <f t="shared" si="699"/>
        <v>100</v>
      </c>
      <c r="O1041" s="3">
        <f t="shared" si="695"/>
        <v>0</v>
      </c>
      <c r="P1041" s="3">
        <f t="shared" si="700"/>
        <v>100</v>
      </c>
      <c r="Q1041" s="3">
        <f t="shared" si="697"/>
        <v>6824.37</v>
      </c>
      <c r="R1041" s="3">
        <f t="shared" si="698"/>
        <v>200.12823466062565</v>
      </c>
    </row>
    <row r="1042" spans="1:18" x14ac:dyDescent="0.2">
      <c r="A1042" s="185" t="s">
        <v>13</v>
      </c>
      <c r="B1042" s="64" t="s">
        <v>290</v>
      </c>
      <c r="C1042" s="64" t="s">
        <v>16</v>
      </c>
      <c r="D1042" s="64" t="s">
        <v>20</v>
      </c>
      <c r="E1042" s="64" t="s">
        <v>291</v>
      </c>
      <c r="F1042" s="64">
        <v>850</v>
      </c>
      <c r="G1042" s="64"/>
      <c r="H1042" s="65">
        <f>H1043+H1044</f>
        <v>6815.63</v>
      </c>
      <c r="I1042" s="65">
        <v>13640</v>
      </c>
      <c r="J1042" s="86">
        <f t="shared" ref="J1042:L1042" si="741">J1043+J1044</f>
        <v>13640</v>
      </c>
      <c r="K1042" s="65">
        <f t="shared" si="741"/>
        <v>13640</v>
      </c>
      <c r="L1042" s="235">
        <f t="shared" si="741"/>
        <v>13640</v>
      </c>
      <c r="M1042" s="3">
        <f t="shared" ref="M1042:M1084" si="742">J1042-I1042</f>
        <v>0</v>
      </c>
      <c r="N1042" s="3">
        <f t="shared" ref="N1042:N1084" si="743">J1042/I1042*100</f>
        <v>100</v>
      </c>
      <c r="O1042" s="3">
        <f t="shared" ref="O1042:O1084" si="744">L1042-K1042</f>
        <v>0</v>
      </c>
      <c r="P1042" s="3">
        <f t="shared" ref="P1042:P1084" si="745">L1042/K1042*100</f>
        <v>100</v>
      </c>
      <c r="Q1042" s="3">
        <f t="shared" si="697"/>
        <v>6824.37</v>
      </c>
      <c r="R1042" s="3">
        <f t="shared" si="698"/>
        <v>200.12823466062565</v>
      </c>
    </row>
    <row r="1043" spans="1:18" ht="25.5" x14ac:dyDescent="0.2">
      <c r="A1043" s="185" t="s">
        <v>656</v>
      </c>
      <c r="B1043" s="64" t="s">
        <v>290</v>
      </c>
      <c r="C1043" s="64" t="s">
        <v>16</v>
      </c>
      <c r="D1043" s="64" t="s">
        <v>20</v>
      </c>
      <c r="E1043" s="64" t="s">
        <v>291</v>
      </c>
      <c r="F1043" s="64" t="s">
        <v>30</v>
      </c>
      <c r="G1043" s="64"/>
      <c r="H1043" s="90">
        <v>6800</v>
      </c>
      <c r="I1043" s="65"/>
      <c r="J1043" s="86">
        <v>8640</v>
      </c>
      <c r="K1043" s="65">
        <v>8640</v>
      </c>
      <c r="L1043" s="235">
        <v>8640</v>
      </c>
      <c r="M1043" s="3">
        <f t="shared" si="742"/>
        <v>8640</v>
      </c>
      <c r="N1043" s="3" t="s">
        <v>683</v>
      </c>
      <c r="O1043" s="3">
        <f t="shared" si="744"/>
        <v>0</v>
      </c>
      <c r="P1043" s="3">
        <f t="shared" si="745"/>
        <v>100</v>
      </c>
      <c r="Q1043" s="3">
        <f t="shared" si="697"/>
        <v>1840</v>
      </c>
      <c r="R1043" s="3">
        <f t="shared" si="698"/>
        <v>127.05882352941175</v>
      </c>
    </row>
    <row r="1044" spans="1:18" x14ac:dyDescent="0.2">
      <c r="A1044" s="185" t="s">
        <v>339</v>
      </c>
      <c r="B1044" s="89" t="s">
        <v>290</v>
      </c>
      <c r="C1044" s="89" t="s">
        <v>16</v>
      </c>
      <c r="D1044" s="89" t="s">
        <v>20</v>
      </c>
      <c r="E1044" s="89" t="s">
        <v>291</v>
      </c>
      <c r="F1044" s="89" t="s">
        <v>43</v>
      </c>
      <c r="G1044" s="64"/>
      <c r="H1044" s="90">
        <v>15.63</v>
      </c>
      <c r="I1044" s="65"/>
      <c r="J1044" s="86">
        <v>5000</v>
      </c>
      <c r="K1044" s="65">
        <v>5000</v>
      </c>
      <c r="L1044" s="235">
        <v>5000</v>
      </c>
      <c r="M1044" s="3">
        <f t="shared" si="742"/>
        <v>5000</v>
      </c>
      <c r="N1044" s="3" t="s">
        <v>683</v>
      </c>
      <c r="O1044" s="3">
        <f t="shared" si="744"/>
        <v>0</v>
      </c>
      <c r="P1044" s="3">
        <f t="shared" si="745"/>
        <v>100</v>
      </c>
      <c r="Q1044" s="3">
        <f t="shared" si="697"/>
        <v>4984.37</v>
      </c>
      <c r="R1044" s="3">
        <f t="shared" si="698"/>
        <v>31989.763275751757</v>
      </c>
    </row>
    <row r="1045" spans="1:18" ht="38.25" x14ac:dyDescent="0.25">
      <c r="A1045" s="139" t="s">
        <v>668</v>
      </c>
      <c r="B1045" s="76" t="s">
        <v>290</v>
      </c>
      <c r="C1045" s="76" t="s">
        <v>16</v>
      </c>
      <c r="D1045" s="76" t="s">
        <v>20</v>
      </c>
      <c r="E1045" s="46" t="s">
        <v>669</v>
      </c>
      <c r="F1045" s="46" t="s">
        <v>19</v>
      </c>
      <c r="G1045" s="99"/>
      <c r="H1045" s="45">
        <f t="shared" ref="H1045:L1046" si="746">H1046</f>
        <v>2102639.9500000002</v>
      </c>
      <c r="I1045" s="45">
        <f t="shared" si="746"/>
        <v>0</v>
      </c>
      <c r="J1045" s="45">
        <f t="shared" si="746"/>
        <v>0</v>
      </c>
      <c r="K1045" s="45">
        <f t="shared" si="746"/>
        <v>0</v>
      </c>
      <c r="L1045" s="253">
        <f t="shared" si="746"/>
        <v>0</v>
      </c>
      <c r="M1045" s="3">
        <f t="shared" si="742"/>
        <v>0</v>
      </c>
      <c r="N1045" s="3" t="s">
        <v>683</v>
      </c>
      <c r="O1045" s="3">
        <f t="shared" si="744"/>
        <v>0</v>
      </c>
      <c r="P1045" s="3" t="s">
        <v>683</v>
      </c>
      <c r="Q1045" s="3">
        <f t="shared" si="697"/>
        <v>-2102639.9500000002</v>
      </c>
      <c r="R1045" s="3">
        <f t="shared" si="698"/>
        <v>0</v>
      </c>
    </row>
    <row r="1046" spans="1:18" ht="51" x14ac:dyDescent="0.25">
      <c r="A1046" s="139" t="s">
        <v>9</v>
      </c>
      <c r="B1046" s="76" t="s">
        <v>290</v>
      </c>
      <c r="C1046" s="76" t="s">
        <v>16</v>
      </c>
      <c r="D1046" s="76" t="s">
        <v>20</v>
      </c>
      <c r="E1046" s="46" t="s">
        <v>669</v>
      </c>
      <c r="F1046" s="46" t="s">
        <v>23</v>
      </c>
      <c r="G1046" s="99"/>
      <c r="H1046" s="45">
        <f t="shared" si="746"/>
        <v>2102639.9500000002</v>
      </c>
      <c r="I1046" s="45">
        <f t="shared" si="746"/>
        <v>0</v>
      </c>
      <c r="J1046" s="45">
        <f t="shared" si="746"/>
        <v>0</v>
      </c>
      <c r="K1046" s="45">
        <f t="shared" si="746"/>
        <v>0</v>
      </c>
      <c r="L1046" s="253">
        <f t="shared" si="746"/>
        <v>0</v>
      </c>
      <c r="M1046" s="3">
        <f t="shared" si="742"/>
        <v>0</v>
      </c>
      <c r="N1046" s="3" t="s">
        <v>683</v>
      </c>
      <c r="O1046" s="3">
        <f t="shared" si="744"/>
        <v>0</v>
      </c>
      <c r="P1046" s="3" t="s">
        <v>683</v>
      </c>
      <c r="Q1046" s="3">
        <f t="shared" ref="Q1046:Q1084" si="747">L1046-H1046</f>
        <v>-2102639.9500000002</v>
      </c>
      <c r="R1046" s="3">
        <f t="shared" ref="R1046:R1084" si="748">L1046/H1046*100</f>
        <v>0</v>
      </c>
    </row>
    <row r="1047" spans="1:18" ht="25.5" x14ac:dyDescent="0.25">
      <c r="A1047" s="139" t="s">
        <v>10</v>
      </c>
      <c r="B1047" s="76" t="s">
        <v>290</v>
      </c>
      <c r="C1047" s="76" t="s">
        <v>16</v>
      </c>
      <c r="D1047" s="76" t="s">
        <v>20</v>
      </c>
      <c r="E1047" s="46" t="s">
        <v>669</v>
      </c>
      <c r="F1047" s="46" t="s">
        <v>39</v>
      </c>
      <c r="G1047" s="99"/>
      <c r="H1047" s="45">
        <f t="shared" ref="H1047:L1047" si="749">H1048+H1049+H1050</f>
        <v>2102639.9500000002</v>
      </c>
      <c r="I1047" s="45">
        <f t="shared" si="749"/>
        <v>0</v>
      </c>
      <c r="J1047" s="45">
        <f t="shared" si="749"/>
        <v>0</v>
      </c>
      <c r="K1047" s="45">
        <f t="shared" si="749"/>
        <v>0</v>
      </c>
      <c r="L1047" s="253">
        <f t="shared" si="749"/>
        <v>0</v>
      </c>
      <c r="M1047" s="3">
        <f t="shared" si="742"/>
        <v>0</v>
      </c>
      <c r="N1047" s="3" t="s">
        <v>683</v>
      </c>
      <c r="O1047" s="3">
        <f t="shared" si="744"/>
        <v>0</v>
      </c>
      <c r="P1047" s="3" t="s">
        <v>683</v>
      </c>
      <c r="Q1047" s="3">
        <f t="shared" si="747"/>
        <v>-2102639.9500000002</v>
      </c>
      <c r="R1047" s="3">
        <f t="shared" si="748"/>
        <v>0</v>
      </c>
    </row>
    <row r="1048" spans="1:18" ht="25.5" x14ac:dyDescent="0.25">
      <c r="A1048" s="187" t="s">
        <v>33</v>
      </c>
      <c r="B1048" s="94" t="s">
        <v>290</v>
      </c>
      <c r="C1048" s="94" t="s">
        <v>16</v>
      </c>
      <c r="D1048" s="94" t="s">
        <v>20</v>
      </c>
      <c r="E1048" s="47" t="s">
        <v>669</v>
      </c>
      <c r="F1048" s="47" t="s">
        <v>28</v>
      </c>
      <c r="G1048" s="99"/>
      <c r="H1048" s="43">
        <v>1410610.55</v>
      </c>
      <c r="I1048" s="65"/>
      <c r="J1048" s="86"/>
      <c r="K1048" s="65"/>
      <c r="L1048" s="235"/>
      <c r="M1048" s="3">
        <f t="shared" si="742"/>
        <v>0</v>
      </c>
      <c r="N1048" s="3" t="s">
        <v>683</v>
      </c>
      <c r="O1048" s="3">
        <f t="shared" si="744"/>
        <v>0</v>
      </c>
      <c r="P1048" s="3" t="s">
        <v>683</v>
      </c>
      <c r="Q1048" s="3">
        <f t="shared" si="747"/>
        <v>-1410610.55</v>
      </c>
      <c r="R1048" s="3">
        <f t="shared" si="748"/>
        <v>0</v>
      </c>
    </row>
    <row r="1049" spans="1:18" ht="21.6" hidden="1" x14ac:dyDescent="0.3">
      <c r="A1049" s="187" t="s">
        <v>35</v>
      </c>
      <c r="B1049" s="94" t="s">
        <v>290</v>
      </c>
      <c r="C1049" s="94" t="s">
        <v>16</v>
      </c>
      <c r="D1049" s="94" t="s">
        <v>20</v>
      </c>
      <c r="E1049" s="47" t="s">
        <v>669</v>
      </c>
      <c r="F1049" s="47" t="s">
        <v>26</v>
      </c>
      <c r="G1049" s="99"/>
      <c r="H1049" s="43">
        <v>0</v>
      </c>
      <c r="I1049" s="65"/>
      <c r="J1049" s="86"/>
      <c r="K1049" s="65"/>
      <c r="L1049" s="235"/>
      <c r="M1049" s="3">
        <f t="shared" si="742"/>
        <v>0</v>
      </c>
      <c r="N1049" s="3" t="s">
        <v>683</v>
      </c>
      <c r="O1049" s="3">
        <f t="shared" si="744"/>
        <v>0</v>
      </c>
      <c r="P1049" s="3" t="s">
        <v>683</v>
      </c>
      <c r="Q1049" s="3">
        <f t="shared" si="747"/>
        <v>0</v>
      </c>
      <c r="R1049" s="3" t="e">
        <f t="shared" si="748"/>
        <v>#DIV/0!</v>
      </c>
    </row>
    <row r="1050" spans="1:18" ht="38.25" x14ac:dyDescent="0.25">
      <c r="A1050" s="207" t="s">
        <v>34</v>
      </c>
      <c r="B1050" s="126" t="s">
        <v>290</v>
      </c>
      <c r="C1050" s="126" t="s">
        <v>16</v>
      </c>
      <c r="D1050" s="126" t="s">
        <v>20</v>
      </c>
      <c r="E1050" s="127" t="s">
        <v>669</v>
      </c>
      <c r="F1050" s="127" t="s">
        <v>29</v>
      </c>
      <c r="G1050" s="128"/>
      <c r="H1050" s="129">
        <v>692029.4</v>
      </c>
      <c r="I1050" s="123"/>
      <c r="J1050" s="130"/>
      <c r="K1050" s="65"/>
      <c r="L1050" s="235"/>
      <c r="M1050" s="3">
        <f t="shared" si="742"/>
        <v>0</v>
      </c>
      <c r="N1050" s="3" t="s">
        <v>683</v>
      </c>
      <c r="O1050" s="3">
        <f t="shared" si="744"/>
        <v>0</v>
      </c>
      <c r="P1050" s="3" t="s">
        <v>683</v>
      </c>
      <c r="Q1050" s="3">
        <f t="shared" si="747"/>
        <v>-692029.4</v>
      </c>
      <c r="R1050" s="3">
        <f t="shared" si="748"/>
        <v>0</v>
      </c>
    </row>
    <row r="1051" spans="1:18" s="16" customFormat="1" ht="25.5" x14ac:dyDescent="0.25">
      <c r="A1051" s="188" t="s">
        <v>673</v>
      </c>
      <c r="B1051" s="72" t="s">
        <v>290</v>
      </c>
      <c r="C1051" s="72" t="s">
        <v>21</v>
      </c>
      <c r="D1051" s="72" t="s">
        <v>17</v>
      </c>
      <c r="E1051" s="74" t="s">
        <v>18</v>
      </c>
      <c r="F1051" s="74" t="s">
        <v>19</v>
      </c>
      <c r="G1051" s="81"/>
      <c r="H1051" s="44">
        <f>H1052</f>
        <v>79420</v>
      </c>
      <c r="I1051" s="44">
        <f t="shared" ref="I1051:L1055" si="750">I1052</f>
        <v>0</v>
      </c>
      <c r="J1051" s="44">
        <f t="shared" si="750"/>
        <v>0</v>
      </c>
      <c r="K1051" s="44">
        <f t="shared" si="750"/>
        <v>0</v>
      </c>
      <c r="L1051" s="237">
        <f t="shared" si="750"/>
        <v>0</v>
      </c>
      <c r="M1051" s="3">
        <f t="shared" si="742"/>
        <v>0</v>
      </c>
      <c r="N1051" s="3" t="s">
        <v>683</v>
      </c>
      <c r="O1051" s="3">
        <f t="shared" si="744"/>
        <v>0</v>
      </c>
      <c r="P1051" s="3" t="s">
        <v>683</v>
      </c>
      <c r="Q1051" s="3">
        <f t="shared" si="747"/>
        <v>-79420</v>
      </c>
      <c r="R1051" s="3">
        <f t="shared" si="748"/>
        <v>0</v>
      </c>
    </row>
    <row r="1052" spans="1:18" ht="25.5" x14ac:dyDescent="0.25">
      <c r="A1052" s="199" t="s">
        <v>15</v>
      </c>
      <c r="B1052" s="60">
        <v>932</v>
      </c>
      <c r="C1052" s="4" t="s">
        <v>21</v>
      </c>
      <c r="D1052" s="4" t="s">
        <v>22</v>
      </c>
      <c r="E1052" s="4" t="s">
        <v>18</v>
      </c>
      <c r="F1052" s="4" t="s">
        <v>19</v>
      </c>
      <c r="G1052" s="75"/>
      <c r="H1052" s="43">
        <f>H1053</f>
        <v>79420</v>
      </c>
      <c r="I1052" s="43">
        <f t="shared" si="750"/>
        <v>0</v>
      </c>
      <c r="J1052" s="43">
        <f t="shared" si="750"/>
        <v>0</v>
      </c>
      <c r="K1052" s="43">
        <f t="shared" si="750"/>
        <v>0</v>
      </c>
      <c r="L1052" s="238">
        <f t="shared" si="750"/>
        <v>0</v>
      </c>
      <c r="M1052" s="3">
        <f t="shared" si="742"/>
        <v>0</v>
      </c>
      <c r="N1052" s="3" t="s">
        <v>683</v>
      </c>
      <c r="O1052" s="3">
        <f t="shared" si="744"/>
        <v>0</v>
      </c>
      <c r="P1052" s="3" t="s">
        <v>683</v>
      </c>
      <c r="Q1052" s="3">
        <f t="shared" si="747"/>
        <v>-79420</v>
      </c>
      <c r="R1052" s="3">
        <f t="shared" si="748"/>
        <v>0</v>
      </c>
    </row>
    <row r="1053" spans="1:18" ht="38.25" x14ac:dyDescent="0.25">
      <c r="A1053" s="199" t="s">
        <v>37</v>
      </c>
      <c r="B1053" s="60">
        <v>932</v>
      </c>
      <c r="C1053" s="4" t="s">
        <v>21</v>
      </c>
      <c r="D1053" s="4" t="s">
        <v>22</v>
      </c>
      <c r="E1053" s="4" t="s">
        <v>670</v>
      </c>
      <c r="F1053" s="4" t="s">
        <v>19</v>
      </c>
      <c r="G1053" s="75"/>
      <c r="H1053" s="43">
        <f>H1054</f>
        <v>79420</v>
      </c>
      <c r="I1053" s="43">
        <f t="shared" si="750"/>
        <v>0</v>
      </c>
      <c r="J1053" s="43">
        <f t="shared" si="750"/>
        <v>0</v>
      </c>
      <c r="K1053" s="43">
        <f t="shared" si="750"/>
        <v>0</v>
      </c>
      <c r="L1053" s="238">
        <f t="shared" si="750"/>
        <v>0</v>
      </c>
      <c r="M1053" s="3">
        <f t="shared" si="742"/>
        <v>0</v>
      </c>
      <c r="N1053" s="3" t="s">
        <v>683</v>
      </c>
      <c r="O1053" s="3">
        <f t="shared" si="744"/>
        <v>0</v>
      </c>
      <c r="P1053" s="3" t="s">
        <v>683</v>
      </c>
      <c r="Q1053" s="3">
        <f t="shared" si="747"/>
        <v>-79420</v>
      </c>
      <c r="R1053" s="3">
        <f t="shared" si="748"/>
        <v>0</v>
      </c>
    </row>
    <row r="1054" spans="1:18" ht="38.25" x14ac:dyDescent="0.25">
      <c r="A1054" s="189" t="s">
        <v>671</v>
      </c>
      <c r="B1054" s="76" t="s">
        <v>290</v>
      </c>
      <c r="C1054" s="76" t="s">
        <v>21</v>
      </c>
      <c r="D1054" s="76" t="s">
        <v>22</v>
      </c>
      <c r="E1054" s="46" t="s">
        <v>672</v>
      </c>
      <c r="F1054" s="46" t="s">
        <v>19</v>
      </c>
      <c r="G1054" s="75"/>
      <c r="H1054" s="43">
        <f>H1055</f>
        <v>79420</v>
      </c>
      <c r="I1054" s="43">
        <f t="shared" si="750"/>
        <v>0</v>
      </c>
      <c r="J1054" s="43">
        <f t="shared" si="750"/>
        <v>0</v>
      </c>
      <c r="K1054" s="43">
        <f t="shared" si="750"/>
        <v>0</v>
      </c>
      <c r="L1054" s="238">
        <f t="shared" si="750"/>
        <v>0</v>
      </c>
      <c r="M1054" s="3">
        <f t="shared" si="742"/>
        <v>0</v>
      </c>
      <c r="N1054" s="3" t="s">
        <v>683</v>
      </c>
      <c r="O1054" s="3">
        <f t="shared" si="744"/>
        <v>0</v>
      </c>
      <c r="P1054" s="3" t="s">
        <v>683</v>
      </c>
      <c r="Q1054" s="3">
        <f t="shared" si="747"/>
        <v>-79420</v>
      </c>
      <c r="R1054" s="3">
        <f t="shared" si="748"/>
        <v>0</v>
      </c>
    </row>
    <row r="1055" spans="1:18" ht="13.5" x14ac:dyDescent="0.25">
      <c r="A1055" s="189" t="s">
        <v>14</v>
      </c>
      <c r="B1055" s="76" t="s">
        <v>290</v>
      </c>
      <c r="C1055" s="76" t="s">
        <v>21</v>
      </c>
      <c r="D1055" s="76" t="s">
        <v>22</v>
      </c>
      <c r="E1055" s="46" t="s">
        <v>672</v>
      </c>
      <c r="F1055" s="46" t="s">
        <v>41</v>
      </c>
      <c r="G1055" s="75"/>
      <c r="H1055" s="43">
        <f>H1056</f>
        <v>79420</v>
      </c>
      <c r="I1055" s="43">
        <f t="shared" si="750"/>
        <v>0</v>
      </c>
      <c r="J1055" s="43">
        <f t="shared" si="750"/>
        <v>0</v>
      </c>
      <c r="K1055" s="43">
        <f t="shared" si="750"/>
        <v>0</v>
      </c>
      <c r="L1055" s="238">
        <f t="shared" si="750"/>
        <v>0</v>
      </c>
      <c r="M1055" s="3">
        <f t="shared" si="742"/>
        <v>0</v>
      </c>
      <c r="N1055" s="3" t="s">
        <v>683</v>
      </c>
      <c r="O1055" s="3">
        <f t="shared" si="744"/>
        <v>0</v>
      </c>
      <c r="P1055" s="3" t="s">
        <v>683</v>
      </c>
      <c r="Q1055" s="3">
        <f t="shared" si="747"/>
        <v>-79420</v>
      </c>
      <c r="R1055" s="3">
        <f t="shared" si="748"/>
        <v>0</v>
      </c>
    </row>
    <row r="1056" spans="1:18" ht="13.5" x14ac:dyDescent="0.25">
      <c r="A1056" s="192" t="s">
        <v>38</v>
      </c>
      <c r="B1056" s="94" t="s">
        <v>290</v>
      </c>
      <c r="C1056" s="94" t="s">
        <v>21</v>
      </c>
      <c r="D1056" s="94" t="s">
        <v>22</v>
      </c>
      <c r="E1056" s="47" t="s">
        <v>672</v>
      </c>
      <c r="F1056" s="47" t="s">
        <v>42</v>
      </c>
      <c r="G1056" s="75"/>
      <c r="H1056" s="43">
        <v>79420</v>
      </c>
      <c r="I1056" s="124"/>
      <c r="J1056" s="124"/>
      <c r="K1056" s="79"/>
      <c r="L1056" s="235"/>
      <c r="M1056" s="3">
        <f t="shared" si="742"/>
        <v>0</v>
      </c>
      <c r="N1056" s="3" t="s">
        <v>683</v>
      </c>
      <c r="O1056" s="3">
        <f t="shared" si="744"/>
        <v>0</v>
      </c>
      <c r="P1056" s="3" t="s">
        <v>683</v>
      </c>
      <c r="Q1056" s="3">
        <f t="shared" si="747"/>
        <v>-79420</v>
      </c>
      <c r="R1056" s="3">
        <f t="shared" si="748"/>
        <v>0</v>
      </c>
    </row>
    <row r="1057" spans="1:18" s="16" customFormat="1" ht="25.5" x14ac:dyDescent="0.2">
      <c r="A1057" s="190" t="s">
        <v>564</v>
      </c>
      <c r="B1057" s="84" t="s">
        <v>290</v>
      </c>
      <c r="C1057" s="84" t="s">
        <v>20</v>
      </c>
      <c r="D1057" s="84" t="s">
        <v>17</v>
      </c>
      <c r="E1057" s="84" t="s">
        <v>18</v>
      </c>
      <c r="F1057" s="84" t="s">
        <v>19</v>
      </c>
      <c r="G1057" s="84"/>
      <c r="H1057" s="83">
        <f t="shared" ref="H1057:I1060" si="751">H1058</f>
        <v>14916.13</v>
      </c>
      <c r="I1057" s="83">
        <f t="shared" si="751"/>
        <v>8715.59</v>
      </c>
      <c r="J1057" s="131">
        <f t="shared" ref="J1057:J1060" si="752">J1058</f>
        <v>8715.59</v>
      </c>
      <c r="K1057" s="62">
        <f t="shared" ref="K1057:L1060" si="753">K1058</f>
        <v>8715.59</v>
      </c>
      <c r="L1057" s="234">
        <f t="shared" si="753"/>
        <v>8715.59</v>
      </c>
      <c r="M1057" s="3">
        <f t="shared" si="742"/>
        <v>0</v>
      </c>
      <c r="N1057" s="3">
        <f t="shared" si="743"/>
        <v>100</v>
      </c>
      <c r="O1057" s="3">
        <f t="shared" si="744"/>
        <v>0</v>
      </c>
      <c r="P1057" s="3">
        <f t="shared" si="745"/>
        <v>100</v>
      </c>
      <c r="Q1057" s="3">
        <f t="shared" si="747"/>
        <v>-6200.5399999999991</v>
      </c>
      <c r="R1057" s="3">
        <f t="shared" si="748"/>
        <v>58.430638510122932</v>
      </c>
    </row>
    <row r="1058" spans="1:18" ht="25.5" x14ac:dyDescent="0.2">
      <c r="A1058" s="185" t="s">
        <v>565</v>
      </c>
      <c r="B1058" s="64" t="s">
        <v>290</v>
      </c>
      <c r="C1058" s="64" t="s">
        <v>20</v>
      </c>
      <c r="D1058" s="64" t="s">
        <v>16</v>
      </c>
      <c r="E1058" s="64" t="s">
        <v>18</v>
      </c>
      <c r="F1058" s="64" t="s">
        <v>19</v>
      </c>
      <c r="G1058" s="64"/>
      <c r="H1058" s="65">
        <f t="shared" si="751"/>
        <v>14916.13</v>
      </c>
      <c r="I1058" s="65">
        <f t="shared" si="751"/>
        <v>8715.59</v>
      </c>
      <c r="J1058" s="86">
        <f t="shared" si="752"/>
        <v>8715.59</v>
      </c>
      <c r="K1058" s="65">
        <f t="shared" si="753"/>
        <v>8715.59</v>
      </c>
      <c r="L1058" s="235">
        <f t="shared" si="753"/>
        <v>8715.59</v>
      </c>
      <c r="M1058" s="3">
        <f t="shared" si="742"/>
        <v>0</v>
      </c>
      <c r="N1058" s="3">
        <f t="shared" si="743"/>
        <v>100</v>
      </c>
      <c r="O1058" s="3">
        <f t="shared" si="744"/>
        <v>0</v>
      </c>
      <c r="P1058" s="3">
        <f t="shared" si="745"/>
        <v>100</v>
      </c>
      <c r="Q1058" s="3">
        <f t="shared" si="747"/>
        <v>-6200.5399999999991</v>
      </c>
      <c r="R1058" s="3">
        <f t="shared" si="748"/>
        <v>58.430638510122932</v>
      </c>
    </row>
    <row r="1059" spans="1:18" ht="38.25" x14ac:dyDescent="0.2">
      <c r="A1059" s="185" t="s">
        <v>566</v>
      </c>
      <c r="B1059" s="64" t="s">
        <v>290</v>
      </c>
      <c r="C1059" s="64" t="s">
        <v>20</v>
      </c>
      <c r="D1059" s="64" t="s">
        <v>16</v>
      </c>
      <c r="E1059" s="64" t="s">
        <v>292</v>
      </c>
      <c r="F1059" s="64" t="s">
        <v>19</v>
      </c>
      <c r="G1059" s="64"/>
      <c r="H1059" s="65">
        <f t="shared" si="751"/>
        <v>14916.13</v>
      </c>
      <c r="I1059" s="65">
        <f t="shared" si="751"/>
        <v>8715.59</v>
      </c>
      <c r="J1059" s="86">
        <f t="shared" si="752"/>
        <v>8715.59</v>
      </c>
      <c r="K1059" s="65">
        <f t="shared" si="753"/>
        <v>8715.59</v>
      </c>
      <c r="L1059" s="235">
        <f t="shared" si="753"/>
        <v>8715.59</v>
      </c>
      <c r="M1059" s="3">
        <f t="shared" si="742"/>
        <v>0</v>
      </c>
      <c r="N1059" s="3">
        <f t="shared" si="743"/>
        <v>100</v>
      </c>
      <c r="O1059" s="3">
        <f t="shared" si="744"/>
        <v>0</v>
      </c>
      <c r="P1059" s="3">
        <f t="shared" si="745"/>
        <v>100</v>
      </c>
      <c r="Q1059" s="3">
        <f t="shared" si="747"/>
        <v>-6200.5399999999991</v>
      </c>
      <c r="R1059" s="3">
        <f t="shared" si="748"/>
        <v>58.430638510122932</v>
      </c>
    </row>
    <row r="1060" spans="1:18" ht="25.5" x14ac:dyDescent="0.2">
      <c r="A1060" s="185" t="s">
        <v>637</v>
      </c>
      <c r="B1060" s="64" t="s">
        <v>290</v>
      </c>
      <c r="C1060" s="64" t="s">
        <v>20</v>
      </c>
      <c r="D1060" s="64" t="s">
        <v>16</v>
      </c>
      <c r="E1060" s="64" t="s">
        <v>292</v>
      </c>
      <c r="F1060" s="64">
        <v>700</v>
      </c>
      <c r="G1060" s="64"/>
      <c r="H1060" s="65">
        <f t="shared" si="751"/>
        <v>14916.13</v>
      </c>
      <c r="I1060" s="65">
        <f t="shared" si="751"/>
        <v>8715.59</v>
      </c>
      <c r="J1060" s="86">
        <f t="shared" si="752"/>
        <v>8715.59</v>
      </c>
      <c r="K1060" s="65">
        <f t="shared" si="753"/>
        <v>8715.59</v>
      </c>
      <c r="L1060" s="235">
        <f t="shared" si="753"/>
        <v>8715.59</v>
      </c>
      <c r="M1060" s="3">
        <f t="shared" si="742"/>
        <v>0</v>
      </c>
      <c r="N1060" s="3">
        <f t="shared" si="743"/>
        <v>100</v>
      </c>
      <c r="O1060" s="3">
        <f t="shared" si="744"/>
        <v>0</v>
      </c>
      <c r="P1060" s="3">
        <f t="shared" si="745"/>
        <v>100</v>
      </c>
      <c r="Q1060" s="3">
        <f t="shared" si="747"/>
        <v>-6200.5399999999991</v>
      </c>
      <c r="R1060" s="3">
        <f t="shared" si="748"/>
        <v>58.430638510122932</v>
      </c>
    </row>
    <row r="1061" spans="1:18" x14ac:dyDescent="0.2">
      <c r="A1061" s="185" t="s">
        <v>654</v>
      </c>
      <c r="B1061" s="64" t="s">
        <v>290</v>
      </c>
      <c r="C1061" s="64" t="s">
        <v>20</v>
      </c>
      <c r="D1061" s="64" t="s">
        <v>16</v>
      </c>
      <c r="E1061" s="64" t="s">
        <v>292</v>
      </c>
      <c r="F1061" s="64" t="s">
        <v>293</v>
      </c>
      <c r="G1061" s="64"/>
      <c r="H1061" s="90">
        <v>14916.13</v>
      </c>
      <c r="I1061" s="65">
        <v>8715.59</v>
      </c>
      <c r="J1061" s="86">
        <v>8715.59</v>
      </c>
      <c r="K1061" s="65">
        <v>8715.59</v>
      </c>
      <c r="L1061" s="235">
        <v>8715.59</v>
      </c>
      <c r="M1061" s="3">
        <f t="shared" si="742"/>
        <v>0</v>
      </c>
      <c r="N1061" s="3">
        <f t="shared" si="743"/>
        <v>100</v>
      </c>
      <c r="O1061" s="3">
        <f t="shared" si="744"/>
        <v>0</v>
      </c>
      <c r="P1061" s="3">
        <f t="shared" si="745"/>
        <v>100</v>
      </c>
      <c r="Q1061" s="3">
        <f t="shared" si="747"/>
        <v>-6200.5399999999991</v>
      </c>
      <c r="R1061" s="3">
        <f t="shared" si="748"/>
        <v>58.430638510122932</v>
      </c>
    </row>
    <row r="1062" spans="1:18" s="16" customFormat="1" ht="38.25" x14ac:dyDescent="0.2">
      <c r="A1062" s="177" t="s">
        <v>567</v>
      </c>
      <c r="B1062" s="61" t="s">
        <v>290</v>
      </c>
      <c r="C1062" s="61" t="s">
        <v>214</v>
      </c>
      <c r="D1062" s="61" t="s">
        <v>17</v>
      </c>
      <c r="E1062" s="61" t="s">
        <v>18</v>
      </c>
      <c r="F1062" s="61" t="s">
        <v>19</v>
      </c>
      <c r="G1062" s="61"/>
      <c r="H1062" s="62">
        <f>H1063+H1072</f>
        <v>76670105.359999999</v>
      </c>
      <c r="I1062" s="62">
        <f>I1063+I1072</f>
        <v>84915399</v>
      </c>
      <c r="J1062" s="88">
        <f t="shared" ref="J1062:L1062" si="754">J1063+J1072</f>
        <v>84915399</v>
      </c>
      <c r="K1062" s="62">
        <f t="shared" si="754"/>
        <v>84915399</v>
      </c>
      <c r="L1062" s="234">
        <f t="shared" si="754"/>
        <v>84915399</v>
      </c>
      <c r="M1062" s="3">
        <f t="shared" si="742"/>
        <v>0</v>
      </c>
      <c r="N1062" s="3">
        <f t="shared" si="743"/>
        <v>100</v>
      </c>
      <c r="O1062" s="3">
        <f t="shared" si="744"/>
        <v>0</v>
      </c>
      <c r="P1062" s="3">
        <f t="shared" si="745"/>
        <v>100</v>
      </c>
      <c r="Q1062" s="3">
        <f t="shared" si="747"/>
        <v>8245293.6400000006</v>
      </c>
      <c r="R1062" s="3">
        <f t="shared" si="748"/>
        <v>110.75424847961889</v>
      </c>
    </row>
    <row r="1063" spans="1:18" ht="38.25" x14ac:dyDescent="0.2">
      <c r="A1063" s="185" t="s">
        <v>568</v>
      </c>
      <c r="B1063" s="64" t="s">
        <v>290</v>
      </c>
      <c r="C1063" s="64" t="s">
        <v>214</v>
      </c>
      <c r="D1063" s="64" t="s">
        <v>16</v>
      </c>
      <c r="E1063" s="64" t="s">
        <v>18</v>
      </c>
      <c r="F1063" s="64" t="s">
        <v>19</v>
      </c>
      <c r="G1063" s="64"/>
      <c r="H1063" s="65">
        <f>H1064+H1068</f>
        <v>18695680</v>
      </c>
      <c r="I1063" s="65">
        <f>I1064+I1068</f>
        <v>18901780</v>
      </c>
      <c r="J1063" s="86">
        <f t="shared" ref="J1063:L1063" si="755">J1064+J1068</f>
        <v>18901780</v>
      </c>
      <c r="K1063" s="65">
        <f t="shared" si="755"/>
        <v>18901780</v>
      </c>
      <c r="L1063" s="235">
        <f t="shared" si="755"/>
        <v>18901780</v>
      </c>
      <c r="M1063" s="3">
        <f t="shared" si="742"/>
        <v>0</v>
      </c>
      <c r="N1063" s="3">
        <f t="shared" si="743"/>
        <v>100</v>
      </c>
      <c r="O1063" s="3">
        <f t="shared" si="744"/>
        <v>0</v>
      </c>
      <c r="P1063" s="3">
        <f t="shared" si="745"/>
        <v>100</v>
      </c>
      <c r="Q1063" s="3">
        <f t="shared" si="747"/>
        <v>206100</v>
      </c>
      <c r="R1063" s="3">
        <f t="shared" si="748"/>
        <v>101.10239370806518</v>
      </c>
    </row>
    <row r="1064" spans="1:18" ht="63.75" x14ac:dyDescent="0.2">
      <c r="A1064" s="185" t="s">
        <v>569</v>
      </c>
      <c r="B1064" s="64" t="s">
        <v>290</v>
      </c>
      <c r="C1064" s="64" t="s">
        <v>214</v>
      </c>
      <c r="D1064" s="64" t="s">
        <v>16</v>
      </c>
      <c r="E1064" s="64" t="s">
        <v>294</v>
      </c>
      <c r="F1064" s="64" t="s">
        <v>19</v>
      </c>
      <c r="G1064" s="64"/>
      <c r="H1064" s="65">
        <f>H1065</f>
        <v>18177400</v>
      </c>
      <c r="I1064" s="65">
        <f>I1065</f>
        <v>18365480</v>
      </c>
      <c r="J1064" s="86">
        <f t="shared" ref="J1064:J1066" si="756">J1065</f>
        <v>18365480</v>
      </c>
      <c r="K1064" s="65">
        <f t="shared" ref="K1064:L1066" si="757">K1065</f>
        <v>18365480</v>
      </c>
      <c r="L1064" s="235">
        <f t="shared" si="757"/>
        <v>18365480</v>
      </c>
      <c r="M1064" s="3">
        <f t="shared" si="742"/>
        <v>0</v>
      </c>
      <c r="N1064" s="3">
        <f t="shared" si="743"/>
        <v>100</v>
      </c>
      <c r="O1064" s="3">
        <f t="shared" si="744"/>
        <v>0</v>
      </c>
      <c r="P1064" s="3">
        <f t="shared" si="745"/>
        <v>100</v>
      </c>
      <c r="Q1064" s="3">
        <f t="shared" si="747"/>
        <v>188080</v>
      </c>
      <c r="R1064" s="3">
        <f t="shared" si="748"/>
        <v>101.03469143001749</v>
      </c>
    </row>
    <row r="1065" spans="1:18" x14ac:dyDescent="0.2">
      <c r="A1065" s="185" t="s">
        <v>14</v>
      </c>
      <c r="B1065" s="64" t="s">
        <v>290</v>
      </c>
      <c r="C1065" s="64" t="s">
        <v>214</v>
      </c>
      <c r="D1065" s="64" t="s">
        <v>16</v>
      </c>
      <c r="E1065" s="64" t="s">
        <v>294</v>
      </c>
      <c r="F1065" s="64">
        <v>500</v>
      </c>
      <c r="G1065" s="64"/>
      <c r="H1065" s="65">
        <f>H1066</f>
        <v>18177400</v>
      </c>
      <c r="I1065" s="65">
        <f>I1066</f>
        <v>18365480</v>
      </c>
      <c r="J1065" s="86">
        <f t="shared" si="756"/>
        <v>18365480</v>
      </c>
      <c r="K1065" s="65">
        <f t="shared" si="757"/>
        <v>18365480</v>
      </c>
      <c r="L1065" s="235">
        <f t="shared" si="757"/>
        <v>18365480</v>
      </c>
      <c r="M1065" s="3">
        <f t="shared" si="742"/>
        <v>0</v>
      </c>
      <c r="N1065" s="3">
        <f t="shared" si="743"/>
        <v>100</v>
      </c>
      <c r="O1065" s="3">
        <f t="shared" si="744"/>
        <v>0</v>
      </c>
      <c r="P1065" s="3">
        <f t="shared" si="745"/>
        <v>100</v>
      </c>
      <c r="Q1065" s="3">
        <f t="shared" si="747"/>
        <v>188080</v>
      </c>
      <c r="R1065" s="3">
        <f t="shared" si="748"/>
        <v>101.03469143001749</v>
      </c>
    </row>
    <row r="1066" spans="1:18" x14ac:dyDescent="0.2">
      <c r="A1066" s="185" t="s">
        <v>635</v>
      </c>
      <c r="B1066" s="64" t="s">
        <v>290</v>
      </c>
      <c r="C1066" s="64" t="s">
        <v>214</v>
      </c>
      <c r="D1066" s="64" t="s">
        <v>16</v>
      </c>
      <c r="E1066" s="64" t="s">
        <v>294</v>
      </c>
      <c r="F1066" s="64">
        <v>510</v>
      </c>
      <c r="G1066" s="64"/>
      <c r="H1066" s="65">
        <f>H1067</f>
        <v>18177400</v>
      </c>
      <c r="I1066" s="65">
        <v>18365480</v>
      </c>
      <c r="J1066" s="86">
        <f t="shared" si="756"/>
        <v>18365480</v>
      </c>
      <c r="K1066" s="65">
        <f t="shared" si="757"/>
        <v>18365480</v>
      </c>
      <c r="L1066" s="235">
        <f t="shared" si="757"/>
        <v>18365480</v>
      </c>
      <c r="M1066" s="3">
        <f t="shared" si="742"/>
        <v>0</v>
      </c>
      <c r="N1066" s="3">
        <f t="shared" si="743"/>
        <v>100</v>
      </c>
      <c r="O1066" s="3">
        <f t="shared" si="744"/>
        <v>0</v>
      </c>
      <c r="P1066" s="3">
        <f t="shared" si="745"/>
        <v>100</v>
      </c>
      <c r="Q1066" s="3">
        <f t="shared" si="747"/>
        <v>188080</v>
      </c>
      <c r="R1066" s="3">
        <f t="shared" si="748"/>
        <v>101.03469143001749</v>
      </c>
    </row>
    <row r="1067" spans="1:18" ht="25.5" x14ac:dyDescent="0.2">
      <c r="A1067" s="185" t="s">
        <v>647</v>
      </c>
      <c r="B1067" s="64" t="s">
        <v>290</v>
      </c>
      <c r="C1067" s="64" t="s">
        <v>214</v>
      </c>
      <c r="D1067" s="64" t="s">
        <v>16</v>
      </c>
      <c r="E1067" s="64" t="s">
        <v>294</v>
      </c>
      <c r="F1067" s="64" t="s">
        <v>570</v>
      </c>
      <c r="G1067" s="64"/>
      <c r="H1067" s="90">
        <v>18177400</v>
      </c>
      <c r="I1067" s="65"/>
      <c r="J1067" s="86">
        <v>18365480</v>
      </c>
      <c r="K1067" s="65">
        <v>18365480</v>
      </c>
      <c r="L1067" s="235">
        <v>18365480</v>
      </c>
      <c r="M1067" s="3">
        <f t="shared" si="742"/>
        <v>18365480</v>
      </c>
      <c r="N1067" s="3" t="s">
        <v>683</v>
      </c>
      <c r="O1067" s="3">
        <f t="shared" si="744"/>
        <v>0</v>
      </c>
      <c r="P1067" s="3">
        <f t="shared" si="745"/>
        <v>100</v>
      </c>
      <c r="Q1067" s="3">
        <f t="shared" si="747"/>
        <v>188080</v>
      </c>
      <c r="R1067" s="3">
        <f t="shared" si="748"/>
        <v>101.03469143001749</v>
      </c>
    </row>
    <row r="1068" spans="1:18" ht="63.75" x14ac:dyDescent="0.2">
      <c r="A1068" s="185" t="s">
        <v>571</v>
      </c>
      <c r="B1068" s="64" t="s">
        <v>290</v>
      </c>
      <c r="C1068" s="64" t="s">
        <v>214</v>
      </c>
      <c r="D1068" s="64" t="s">
        <v>16</v>
      </c>
      <c r="E1068" s="64" t="s">
        <v>295</v>
      </c>
      <c r="F1068" s="64" t="s">
        <v>19</v>
      </c>
      <c r="G1068" s="64"/>
      <c r="H1068" s="65">
        <f>H1069</f>
        <v>518280</v>
      </c>
      <c r="I1068" s="65">
        <f>I1069</f>
        <v>536300</v>
      </c>
      <c r="J1068" s="86">
        <f t="shared" ref="J1068:J1070" si="758">J1069</f>
        <v>536300</v>
      </c>
      <c r="K1068" s="65">
        <f t="shared" ref="K1068:L1070" si="759">K1069</f>
        <v>536300</v>
      </c>
      <c r="L1068" s="235">
        <f t="shared" si="759"/>
        <v>536300</v>
      </c>
      <c r="M1068" s="3">
        <f t="shared" si="742"/>
        <v>0</v>
      </c>
      <c r="N1068" s="3">
        <f t="shared" si="743"/>
        <v>100</v>
      </c>
      <c r="O1068" s="3">
        <f t="shared" si="744"/>
        <v>0</v>
      </c>
      <c r="P1068" s="3">
        <f t="shared" si="745"/>
        <v>100</v>
      </c>
      <c r="Q1068" s="3">
        <f t="shared" si="747"/>
        <v>18020</v>
      </c>
      <c r="R1068" s="3">
        <f t="shared" si="748"/>
        <v>103.47688508142316</v>
      </c>
    </row>
    <row r="1069" spans="1:18" x14ac:dyDescent="0.2">
      <c r="A1069" s="185" t="s">
        <v>14</v>
      </c>
      <c r="B1069" s="64" t="s">
        <v>290</v>
      </c>
      <c r="C1069" s="64" t="s">
        <v>214</v>
      </c>
      <c r="D1069" s="64" t="s">
        <v>16</v>
      </c>
      <c r="E1069" s="64" t="s">
        <v>295</v>
      </c>
      <c r="F1069" s="64">
        <v>500</v>
      </c>
      <c r="G1069" s="64"/>
      <c r="H1069" s="65">
        <f>H1070</f>
        <v>518280</v>
      </c>
      <c r="I1069" s="65">
        <f>I1070</f>
        <v>536300</v>
      </c>
      <c r="J1069" s="86">
        <f t="shared" si="758"/>
        <v>536300</v>
      </c>
      <c r="K1069" s="65">
        <f t="shared" si="759"/>
        <v>536300</v>
      </c>
      <c r="L1069" s="235">
        <f t="shared" si="759"/>
        <v>536300</v>
      </c>
      <c r="M1069" s="3">
        <f t="shared" si="742"/>
        <v>0</v>
      </c>
      <c r="N1069" s="3">
        <f t="shared" si="743"/>
        <v>100</v>
      </c>
      <c r="O1069" s="3">
        <f t="shared" si="744"/>
        <v>0</v>
      </c>
      <c r="P1069" s="3">
        <f t="shared" si="745"/>
        <v>100</v>
      </c>
      <c r="Q1069" s="3">
        <f t="shared" si="747"/>
        <v>18020</v>
      </c>
      <c r="R1069" s="3">
        <f t="shared" si="748"/>
        <v>103.47688508142316</v>
      </c>
    </row>
    <row r="1070" spans="1:18" x14ac:dyDescent="0.2">
      <c r="A1070" s="185" t="s">
        <v>635</v>
      </c>
      <c r="B1070" s="64" t="s">
        <v>290</v>
      </c>
      <c r="C1070" s="64" t="s">
        <v>214</v>
      </c>
      <c r="D1070" s="64" t="s">
        <v>16</v>
      </c>
      <c r="E1070" s="64" t="s">
        <v>295</v>
      </c>
      <c r="F1070" s="64">
        <v>510</v>
      </c>
      <c r="G1070" s="64"/>
      <c r="H1070" s="65">
        <f>H1071</f>
        <v>518280</v>
      </c>
      <c r="I1070" s="65">
        <v>536300</v>
      </c>
      <c r="J1070" s="86">
        <f t="shared" si="758"/>
        <v>536300</v>
      </c>
      <c r="K1070" s="65">
        <f t="shared" si="759"/>
        <v>536300</v>
      </c>
      <c r="L1070" s="235">
        <f t="shared" si="759"/>
        <v>536300</v>
      </c>
      <c r="M1070" s="3">
        <f t="shared" si="742"/>
        <v>0</v>
      </c>
      <c r="N1070" s="3">
        <f t="shared" si="743"/>
        <v>100</v>
      </c>
      <c r="O1070" s="3">
        <f t="shared" si="744"/>
        <v>0</v>
      </c>
      <c r="P1070" s="3">
        <f t="shared" si="745"/>
        <v>100</v>
      </c>
      <c r="Q1070" s="3">
        <f t="shared" si="747"/>
        <v>18020</v>
      </c>
      <c r="R1070" s="3">
        <f t="shared" si="748"/>
        <v>103.47688508142316</v>
      </c>
    </row>
    <row r="1071" spans="1:18" ht="25.5" x14ac:dyDescent="0.2">
      <c r="A1071" s="185" t="s">
        <v>647</v>
      </c>
      <c r="B1071" s="64" t="s">
        <v>290</v>
      </c>
      <c r="C1071" s="64" t="s">
        <v>214</v>
      </c>
      <c r="D1071" s="64" t="s">
        <v>16</v>
      </c>
      <c r="E1071" s="64" t="s">
        <v>295</v>
      </c>
      <c r="F1071" s="64" t="s">
        <v>570</v>
      </c>
      <c r="G1071" s="64"/>
      <c r="H1071" s="90">
        <v>518280</v>
      </c>
      <c r="I1071" s="65"/>
      <c r="J1071" s="86">
        <v>536300</v>
      </c>
      <c r="K1071" s="65">
        <v>536300</v>
      </c>
      <c r="L1071" s="235">
        <v>536300</v>
      </c>
      <c r="M1071" s="3">
        <f t="shared" si="742"/>
        <v>536300</v>
      </c>
      <c r="N1071" s="3" t="s">
        <v>683</v>
      </c>
      <c r="O1071" s="3">
        <f t="shared" si="744"/>
        <v>0</v>
      </c>
      <c r="P1071" s="3">
        <f t="shared" si="745"/>
        <v>100</v>
      </c>
      <c r="Q1071" s="3">
        <f t="shared" si="747"/>
        <v>18020</v>
      </c>
      <c r="R1071" s="3">
        <f t="shared" si="748"/>
        <v>103.47688508142316</v>
      </c>
    </row>
    <row r="1072" spans="1:18" x14ac:dyDescent="0.2">
      <c r="A1072" s="185" t="s">
        <v>572</v>
      </c>
      <c r="B1072" s="64" t="s">
        <v>290</v>
      </c>
      <c r="C1072" s="64" t="s">
        <v>214</v>
      </c>
      <c r="D1072" s="64" t="s">
        <v>21</v>
      </c>
      <c r="E1072" s="64" t="s">
        <v>18</v>
      </c>
      <c r="F1072" s="64" t="s">
        <v>19</v>
      </c>
      <c r="G1072" s="64"/>
      <c r="H1072" s="65">
        <f>H1073+H1076+H1079</f>
        <v>57974425.359999999</v>
      </c>
      <c r="I1072" s="65">
        <f t="shared" ref="I1072:L1072" si="760">I1073+I1076+I1079</f>
        <v>66013619</v>
      </c>
      <c r="J1072" s="65">
        <f t="shared" si="760"/>
        <v>66013619</v>
      </c>
      <c r="K1072" s="65">
        <f t="shared" si="760"/>
        <v>66013619</v>
      </c>
      <c r="L1072" s="235">
        <f t="shared" si="760"/>
        <v>66013619</v>
      </c>
      <c r="M1072" s="3">
        <f t="shared" si="742"/>
        <v>0</v>
      </c>
      <c r="N1072" s="3">
        <f t="shared" si="743"/>
        <v>100</v>
      </c>
      <c r="O1072" s="3">
        <f t="shared" si="744"/>
        <v>0</v>
      </c>
      <c r="P1072" s="3">
        <f t="shared" si="745"/>
        <v>100</v>
      </c>
      <c r="Q1072" s="3">
        <f t="shared" si="747"/>
        <v>8039193.6400000006</v>
      </c>
      <c r="R1072" s="3">
        <f t="shared" si="748"/>
        <v>113.86679314211317</v>
      </c>
    </row>
    <row r="1073" spans="1:18" ht="51" x14ac:dyDescent="0.2">
      <c r="A1073" s="185" t="s">
        <v>573</v>
      </c>
      <c r="B1073" s="64" t="s">
        <v>290</v>
      </c>
      <c r="C1073" s="64" t="s">
        <v>214</v>
      </c>
      <c r="D1073" s="64" t="s">
        <v>21</v>
      </c>
      <c r="E1073" s="64" t="s">
        <v>296</v>
      </c>
      <c r="F1073" s="64" t="s">
        <v>19</v>
      </c>
      <c r="G1073" s="64"/>
      <c r="H1073" s="65">
        <f>H1074</f>
        <v>51634475.359999999</v>
      </c>
      <c r="I1073" s="65">
        <f>I1074</f>
        <v>59143450</v>
      </c>
      <c r="J1073" s="86">
        <f t="shared" ref="J1073:J1074" si="761">J1074</f>
        <v>59143450</v>
      </c>
      <c r="K1073" s="65">
        <f t="shared" ref="K1073:L1074" si="762">K1074</f>
        <v>59143450</v>
      </c>
      <c r="L1073" s="235">
        <f t="shared" si="762"/>
        <v>59143450</v>
      </c>
      <c r="M1073" s="3">
        <f t="shared" si="742"/>
        <v>0</v>
      </c>
      <c r="N1073" s="3">
        <f t="shared" si="743"/>
        <v>100</v>
      </c>
      <c r="O1073" s="3">
        <f t="shared" si="744"/>
        <v>0</v>
      </c>
      <c r="P1073" s="3">
        <f t="shared" si="745"/>
        <v>100</v>
      </c>
      <c r="Q1073" s="3">
        <f t="shared" si="747"/>
        <v>7508974.6400000006</v>
      </c>
      <c r="R1073" s="3">
        <f t="shared" si="748"/>
        <v>114.54256015510332</v>
      </c>
    </row>
    <row r="1074" spans="1:18" x14ac:dyDescent="0.2">
      <c r="A1074" s="185" t="s">
        <v>14</v>
      </c>
      <c r="B1074" s="64" t="s">
        <v>290</v>
      </c>
      <c r="C1074" s="64" t="s">
        <v>214</v>
      </c>
      <c r="D1074" s="64" t="s">
        <v>21</v>
      </c>
      <c r="E1074" s="64" t="s">
        <v>296</v>
      </c>
      <c r="F1074" s="64">
        <v>500</v>
      </c>
      <c r="G1074" s="64"/>
      <c r="H1074" s="65">
        <f>H1075</f>
        <v>51634475.359999999</v>
      </c>
      <c r="I1074" s="65">
        <f>I1075</f>
        <v>59143450</v>
      </c>
      <c r="J1074" s="86">
        <f t="shared" si="761"/>
        <v>59143450</v>
      </c>
      <c r="K1074" s="65">
        <f t="shared" si="762"/>
        <v>59143450</v>
      </c>
      <c r="L1074" s="235">
        <f t="shared" si="762"/>
        <v>59143450</v>
      </c>
      <c r="M1074" s="3">
        <f t="shared" si="742"/>
        <v>0</v>
      </c>
      <c r="N1074" s="3">
        <f t="shared" si="743"/>
        <v>100</v>
      </c>
      <c r="O1074" s="3">
        <f t="shared" si="744"/>
        <v>0</v>
      </c>
      <c r="P1074" s="3">
        <f t="shared" si="745"/>
        <v>100</v>
      </c>
      <c r="Q1074" s="3">
        <f t="shared" si="747"/>
        <v>7508974.6400000006</v>
      </c>
      <c r="R1074" s="3">
        <f t="shared" si="748"/>
        <v>114.54256015510332</v>
      </c>
    </row>
    <row r="1075" spans="1:18" x14ac:dyDescent="0.2">
      <c r="A1075" s="185" t="s">
        <v>341</v>
      </c>
      <c r="B1075" s="64" t="s">
        <v>290</v>
      </c>
      <c r="C1075" s="64" t="s">
        <v>214</v>
      </c>
      <c r="D1075" s="64" t="s">
        <v>21</v>
      </c>
      <c r="E1075" s="64" t="s">
        <v>296</v>
      </c>
      <c r="F1075" s="64" t="s">
        <v>42</v>
      </c>
      <c r="G1075" s="64"/>
      <c r="H1075" s="90">
        <v>51634475.359999999</v>
      </c>
      <c r="I1075" s="65">
        <v>59143450</v>
      </c>
      <c r="J1075" s="86">
        <v>59143450</v>
      </c>
      <c r="K1075" s="65">
        <v>59143450</v>
      </c>
      <c r="L1075" s="235">
        <v>59143450</v>
      </c>
      <c r="M1075" s="3">
        <f t="shared" si="742"/>
        <v>0</v>
      </c>
      <c r="N1075" s="3">
        <f t="shared" si="743"/>
        <v>100</v>
      </c>
      <c r="O1075" s="3">
        <f t="shared" si="744"/>
        <v>0</v>
      </c>
      <c r="P1075" s="3">
        <f t="shared" si="745"/>
        <v>100</v>
      </c>
      <c r="Q1075" s="3">
        <f t="shared" si="747"/>
        <v>7508974.6400000006</v>
      </c>
      <c r="R1075" s="3">
        <f t="shared" si="748"/>
        <v>114.54256015510332</v>
      </c>
    </row>
    <row r="1076" spans="1:18" ht="25.5" x14ac:dyDescent="0.2">
      <c r="A1076" s="185" t="s">
        <v>574</v>
      </c>
      <c r="B1076" s="64" t="s">
        <v>290</v>
      </c>
      <c r="C1076" s="64" t="s">
        <v>214</v>
      </c>
      <c r="D1076" s="64" t="s">
        <v>21</v>
      </c>
      <c r="E1076" s="64" t="s">
        <v>297</v>
      </c>
      <c r="F1076" s="64" t="s">
        <v>19</v>
      </c>
      <c r="G1076" s="64"/>
      <c r="H1076" s="65">
        <f>H1077</f>
        <v>0</v>
      </c>
      <c r="I1076" s="65">
        <f>I1077</f>
        <v>6870169</v>
      </c>
      <c r="J1076" s="86">
        <f t="shared" ref="J1076:J1077" si="763">J1077</f>
        <v>6870169</v>
      </c>
      <c r="K1076" s="65">
        <f t="shared" ref="K1076:L1077" si="764">K1077</f>
        <v>6870169</v>
      </c>
      <c r="L1076" s="235">
        <f t="shared" si="764"/>
        <v>6870169</v>
      </c>
      <c r="M1076" s="3">
        <f t="shared" si="742"/>
        <v>0</v>
      </c>
      <c r="N1076" s="3">
        <f t="shared" si="743"/>
        <v>100</v>
      </c>
      <c r="O1076" s="3">
        <f t="shared" si="744"/>
        <v>0</v>
      </c>
      <c r="P1076" s="3">
        <f t="shared" si="745"/>
        <v>100</v>
      </c>
      <c r="Q1076" s="3">
        <f t="shared" si="747"/>
        <v>6870169</v>
      </c>
      <c r="R1076" s="3" t="s">
        <v>683</v>
      </c>
    </row>
    <row r="1077" spans="1:18" x14ac:dyDescent="0.2">
      <c r="A1077" s="185" t="s">
        <v>14</v>
      </c>
      <c r="B1077" s="64" t="s">
        <v>290</v>
      </c>
      <c r="C1077" s="64" t="s">
        <v>214</v>
      </c>
      <c r="D1077" s="64" t="s">
        <v>21</v>
      </c>
      <c r="E1077" s="64" t="s">
        <v>297</v>
      </c>
      <c r="F1077" s="64">
        <v>500</v>
      </c>
      <c r="G1077" s="64"/>
      <c r="H1077" s="65">
        <f>H1078</f>
        <v>0</v>
      </c>
      <c r="I1077" s="65">
        <f>I1078</f>
        <v>6870169</v>
      </c>
      <c r="J1077" s="86">
        <f t="shared" si="763"/>
        <v>6870169</v>
      </c>
      <c r="K1077" s="65">
        <f t="shared" si="764"/>
        <v>6870169</v>
      </c>
      <c r="L1077" s="235">
        <f t="shared" si="764"/>
        <v>6870169</v>
      </c>
      <c r="M1077" s="3">
        <f t="shared" si="742"/>
        <v>0</v>
      </c>
      <c r="N1077" s="3">
        <f t="shared" si="743"/>
        <v>100</v>
      </c>
      <c r="O1077" s="3">
        <f t="shared" si="744"/>
        <v>0</v>
      </c>
      <c r="P1077" s="3">
        <f t="shared" si="745"/>
        <v>100</v>
      </c>
      <c r="Q1077" s="3">
        <f t="shared" si="747"/>
        <v>6870169</v>
      </c>
      <c r="R1077" s="3" t="s">
        <v>683</v>
      </c>
    </row>
    <row r="1078" spans="1:18" x14ac:dyDescent="0.2">
      <c r="A1078" s="185" t="s">
        <v>341</v>
      </c>
      <c r="B1078" s="89" t="s">
        <v>290</v>
      </c>
      <c r="C1078" s="89" t="s">
        <v>214</v>
      </c>
      <c r="D1078" s="89" t="s">
        <v>21</v>
      </c>
      <c r="E1078" s="89" t="s">
        <v>297</v>
      </c>
      <c r="F1078" s="89" t="s">
        <v>42</v>
      </c>
      <c r="G1078" s="89"/>
      <c r="H1078" s="122"/>
      <c r="I1078" s="65">
        <v>6870169</v>
      </c>
      <c r="J1078" s="86">
        <v>6870169</v>
      </c>
      <c r="K1078" s="65">
        <v>6870169</v>
      </c>
      <c r="L1078" s="235">
        <v>6870169</v>
      </c>
      <c r="M1078" s="3">
        <f t="shared" si="742"/>
        <v>0</v>
      </c>
      <c r="N1078" s="3">
        <f t="shared" si="743"/>
        <v>100</v>
      </c>
      <c r="O1078" s="3">
        <f t="shared" si="744"/>
        <v>0</v>
      </c>
      <c r="P1078" s="3">
        <f t="shared" si="745"/>
        <v>100</v>
      </c>
      <c r="Q1078" s="3">
        <f t="shared" si="747"/>
        <v>6870169</v>
      </c>
      <c r="R1078" s="3" t="s">
        <v>683</v>
      </c>
    </row>
    <row r="1079" spans="1:18" ht="13.5" x14ac:dyDescent="0.25">
      <c r="A1079" s="210" t="s">
        <v>14</v>
      </c>
      <c r="B1079" s="60">
        <v>932</v>
      </c>
      <c r="C1079" s="4">
        <v>14</v>
      </c>
      <c r="D1079" s="4" t="s">
        <v>21</v>
      </c>
      <c r="E1079" s="8" t="s">
        <v>674</v>
      </c>
      <c r="F1079" s="4" t="s">
        <v>19</v>
      </c>
      <c r="G1079" s="75"/>
      <c r="H1079" s="132">
        <f>H1080</f>
        <v>6339950</v>
      </c>
      <c r="I1079" s="132">
        <f t="shared" ref="I1079:L1080" si="765">I1080</f>
        <v>0</v>
      </c>
      <c r="J1079" s="132">
        <f t="shared" si="765"/>
        <v>0</v>
      </c>
      <c r="K1079" s="132">
        <f t="shared" si="765"/>
        <v>0</v>
      </c>
      <c r="L1079" s="252">
        <f t="shared" si="765"/>
        <v>0</v>
      </c>
      <c r="M1079" s="3">
        <f t="shared" si="742"/>
        <v>0</v>
      </c>
      <c r="N1079" s="3" t="s">
        <v>683</v>
      </c>
      <c r="O1079" s="3">
        <f t="shared" si="744"/>
        <v>0</v>
      </c>
      <c r="P1079" s="3" t="s">
        <v>683</v>
      </c>
      <c r="Q1079" s="3">
        <f t="shared" si="747"/>
        <v>-6339950</v>
      </c>
      <c r="R1079" s="3">
        <f t="shared" si="748"/>
        <v>0</v>
      </c>
    </row>
    <row r="1080" spans="1:18" ht="13.5" x14ac:dyDescent="0.25">
      <c r="A1080" s="210" t="s">
        <v>14</v>
      </c>
      <c r="B1080" s="60">
        <v>932</v>
      </c>
      <c r="C1080" s="4" t="s">
        <v>214</v>
      </c>
      <c r="D1080" s="4" t="s">
        <v>21</v>
      </c>
      <c r="E1080" s="8" t="s">
        <v>674</v>
      </c>
      <c r="F1080" s="4" t="s">
        <v>41</v>
      </c>
      <c r="G1080" s="75"/>
      <c r="H1080" s="132">
        <f>H1081</f>
        <v>6339950</v>
      </c>
      <c r="I1080" s="132">
        <f t="shared" si="765"/>
        <v>0</v>
      </c>
      <c r="J1080" s="132">
        <f t="shared" si="765"/>
        <v>0</v>
      </c>
      <c r="K1080" s="132">
        <f t="shared" si="765"/>
        <v>0</v>
      </c>
      <c r="L1080" s="252">
        <f t="shared" si="765"/>
        <v>0</v>
      </c>
      <c r="M1080" s="3">
        <f t="shared" si="742"/>
        <v>0</v>
      </c>
      <c r="N1080" s="3" t="s">
        <v>683</v>
      </c>
      <c r="O1080" s="3">
        <f t="shared" si="744"/>
        <v>0</v>
      </c>
      <c r="P1080" s="3" t="s">
        <v>683</v>
      </c>
      <c r="Q1080" s="3">
        <f t="shared" si="747"/>
        <v>-6339950</v>
      </c>
      <c r="R1080" s="3">
        <f t="shared" si="748"/>
        <v>0</v>
      </c>
    </row>
    <row r="1081" spans="1:18" ht="13.5" x14ac:dyDescent="0.25">
      <c r="A1081" s="216" t="s">
        <v>38</v>
      </c>
      <c r="B1081" s="7">
        <v>932</v>
      </c>
      <c r="C1081" s="8">
        <v>14</v>
      </c>
      <c r="D1081" s="8" t="s">
        <v>21</v>
      </c>
      <c r="E1081" s="8" t="s">
        <v>674</v>
      </c>
      <c r="F1081" s="8" t="s">
        <v>42</v>
      </c>
      <c r="G1081" s="75"/>
      <c r="H1081" s="132">
        <v>6339950</v>
      </c>
      <c r="I1081" s="79"/>
      <c r="J1081" s="86"/>
      <c r="K1081" s="65"/>
      <c r="L1081" s="235"/>
      <c r="M1081" s="3">
        <f t="shared" si="742"/>
        <v>0</v>
      </c>
      <c r="N1081" s="3" t="s">
        <v>683</v>
      </c>
      <c r="O1081" s="3">
        <f t="shared" si="744"/>
        <v>0</v>
      </c>
      <c r="P1081" s="3" t="s">
        <v>683</v>
      </c>
      <c r="Q1081" s="3">
        <f t="shared" si="747"/>
        <v>-6339950</v>
      </c>
      <c r="R1081" s="3">
        <f t="shared" si="748"/>
        <v>0</v>
      </c>
    </row>
    <row r="1082" spans="1:18" s="16" customFormat="1" ht="38.25" x14ac:dyDescent="0.2">
      <c r="A1082" s="177" t="s">
        <v>664</v>
      </c>
      <c r="B1082" s="61" t="s">
        <v>575</v>
      </c>
      <c r="C1082" s="61" t="s">
        <v>17</v>
      </c>
      <c r="D1082" s="61" t="s">
        <v>17</v>
      </c>
      <c r="E1082" s="61" t="s">
        <v>18</v>
      </c>
      <c r="F1082" s="61" t="s">
        <v>19</v>
      </c>
      <c r="G1082" s="61"/>
      <c r="H1082" s="62">
        <f>H1083+H1155+H1369+H1386</f>
        <v>199608619.96000001</v>
      </c>
      <c r="I1082" s="62">
        <f>I1083+I1155+I1369+I1386</f>
        <v>218129815.38</v>
      </c>
      <c r="J1082" s="88">
        <f>J1083+J1155+J1369+J1386</f>
        <v>218856018.38</v>
      </c>
      <c r="K1082" s="62">
        <f>K1083+K1155+K1369+K1386</f>
        <v>218856018.38</v>
      </c>
      <c r="L1082" s="234">
        <f>L1083+L1155+L1369+L1386</f>
        <v>218646021.56</v>
      </c>
      <c r="M1082" s="63">
        <f t="shared" si="742"/>
        <v>726203</v>
      </c>
      <c r="N1082" s="63">
        <f t="shared" si="743"/>
        <v>100.33292239244547</v>
      </c>
      <c r="O1082" s="63">
        <f t="shared" si="744"/>
        <v>-209996.81999999285</v>
      </c>
      <c r="P1082" s="63">
        <f t="shared" si="745"/>
        <v>99.904047957394809</v>
      </c>
      <c r="Q1082" s="63">
        <f t="shared" si="747"/>
        <v>19037401.599999994</v>
      </c>
      <c r="R1082" s="63">
        <f t="shared" si="748"/>
        <v>109.53736447043967</v>
      </c>
    </row>
    <row r="1083" spans="1:18" s="16" customFormat="1" x14ac:dyDescent="0.2">
      <c r="A1083" s="177" t="s">
        <v>476</v>
      </c>
      <c r="B1083" s="61" t="s">
        <v>575</v>
      </c>
      <c r="C1083" s="61" t="s">
        <v>144</v>
      </c>
      <c r="D1083" s="61" t="s">
        <v>17</v>
      </c>
      <c r="E1083" s="61" t="s">
        <v>18</v>
      </c>
      <c r="F1083" s="61" t="s">
        <v>19</v>
      </c>
      <c r="G1083" s="61"/>
      <c r="H1083" s="62">
        <f>H1084+H1138</f>
        <v>14778673.299999999</v>
      </c>
      <c r="I1083" s="62">
        <f>I1084+I1138</f>
        <v>16927393.189999998</v>
      </c>
      <c r="J1083" s="88">
        <f>J1084+J1138</f>
        <v>16927393.189999998</v>
      </c>
      <c r="K1083" s="62">
        <f>K1084+K1138</f>
        <v>16927393.189999998</v>
      </c>
      <c r="L1083" s="234">
        <f>L1084+L1138</f>
        <v>16927393.049999997</v>
      </c>
      <c r="M1083" s="63">
        <f t="shared" si="742"/>
        <v>0</v>
      </c>
      <c r="N1083" s="63">
        <f t="shared" si="743"/>
        <v>100</v>
      </c>
      <c r="O1083" s="63">
        <f t="shared" si="744"/>
        <v>-0.14000000059604645</v>
      </c>
      <c r="P1083" s="63">
        <f t="shared" si="745"/>
        <v>99.999999172938217</v>
      </c>
      <c r="Q1083" s="63">
        <f t="shared" si="747"/>
        <v>2148719.7499999981</v>
      </c>
      <c r="R1083" s="63">
        <f t="shared" si="748"/>
        <v>114.53932776225588</v>
      </c>
    </row>
    <row r="1084" spans="1:18" x14ac:dyDescent="0.2">
      <c r="A1084" s="186" t="s">
        <v>520</v>
      </c>
      <c r="B1084" s="89" t="s">
        <v>575</v>
      </c>
      <c r="C1084" s="89" t="s">
        <v>144</v>
      </c>
      <c r="D1084" s="89" t="s">
        <v>21</v>
      </c>
      <c r="E1084" s="89" t="s">
        <v>18</v>
      </c>
      <c r="F1084" s="89" t="s">
        <v>19</v>
      </c>
      <c r="G1084" s="89"/>
      <c r="H1084" s="65">
        <f>H1085+H1111+H1116+H1120+H1125+H1133+H1129</f>
        <v>13562063.299999999</v>
      </c>
      <c r="I1084" s="65">
        <f>I1085+I1111+I1116+I1120+I1125+I1133+I1129</f>
        <v>15772583.189999999</v>
      </c>
      <c r="J1084" s="65">
        <f>J1085+J1111+J1116+J1120+J1125+J1133+J1129</f>
        <v>15772583.189999999</v>
      </c>
      <c r="K1084" s="65">
        <f>K1085+K1111+K1116+K1120+K1125+K1133+K1129</f>
        <v>15772583.189999999</v>
      </c>
      <c r="L1084" s="235">
        <f>L1085+L1111+L1116+L1120+L1125+L1133+L1129</f>
        <v>15772583.049999999</v>
      </c>
      <c r="M1084" s="3">
        <f t="shared" si="742"/>
        <v>0</v>
      </c>
      <c r="N1084" s="3">
        <f t="shared" si="743"/>
        <v>100</v>
      </c>
      <c r="O1084" s="3">
        <f t="shared" si="744"/>
        <v>-0.14000000059604645</v>
      </c>
      <c r="P1084" s="3">
        <f t="shared" si="745"/>
        <v>99.999999112383819</v>
      </c>
      <c r="Q1084" s="3">
        <f t="shared" si="747"/>
        <v>2210519.75</v>
      </c>
      <c r="R1084" s="3">
        <f t="shared" si="748"/>
        <v>116.29928795569033</v>
      </c>
    </row>
    <row r="1085" spans="1:18" ht="25.5" x14ac:dyDescent="0.25">
      <c r="A1085" s="199" t="s">
        <v>757</v>
      </c>
      <c r="B1085" s="60">
        <v>956</v>
      </c>
      <c r="C1085" s="4" t="s">
        <v>144</v>
      </c>
      <c r="D1085" s="4" t="s">
        <v>21</v>
      </c>
      <c r="E1085" s="4" t="s">
        <v>693</v>
      </c>
      <c r="F1085" s="4" t="s">
        <v>19</v>
      </c>
      <c r="G1085" s="75"/>
      <c r="H1085" s="59">
        <f t="shared" ref="H1085:L1085" si="766">H1086</f>
        <v>13562063.299999999</v>
      </c>
      <c r="I1085" s="59">
        <f t="shared" si="766"/>
        <v>0</v>
      </c>
      <c r="J1085" s="59">
        <f t="shared" si="766"/>
        <v>0</v>
      </c>
      <c r="K1085" s="59">
        <f t="shared" si="766"/>
        <v>0</v>
      </c>
      <c r="L1085" s="240">
        <f t="shared" si="766"/>
        <v>0</v>
      </c>
      <c r="M1085" s="3">
        <f t="shared" ref="M1085:M1148" si="767">J1085-I1085</f>
        <v>0</v>
      </c>
      <c r="N1085" s="3" t="s">
        <v>683</v>
      </c>
      <c r="O1085" s="3">
        <f t="shared" ref="O1085:O1148" si="768">L1085-K1085</f>
        <v>0</v>
      </c>
      <c r="P1085" s="3" t="s">
        <v>683</v>
      </c>
      <c r="Q1085" s="3">
        <f t="shared" ref="Q1085:Q1148" si="769">L1085-H1085</f>
        <v>-13562063.299999999</v>
      </c>
      <c r="R1085" s="3">
        <f t="shared" ref="R1085:R1148" si="770">L1085/H1085*100</f>
        <v>0</v>
      </c>
    </row>
    <row r="1086" spans="1:18" ht="38.25" x14ac:dyDescent="0.25">
      <c r="A1086" s="199" t="s">
        <v>759</v>
      </c>
      <c r="B1086" s="60">
        <v>956</v>
      </c>
      <c r="C1086" s="4" t="s">
        <v>144</v>
      </c>
      <c r="D1086" s="4" t="s">
        <v>21</v>
      </c>
      <c r="E1086" s="4" t="s">
        <v>694</v>
      </c>
      <c r="F1086" s="4" t="s">
        <v>19</v>
      </c>
      <c r="G1086" s="75"/>
      <c r="H1086" s="59">
        <f>H1087+H1092+H1097+H1101+H1105+H1108</f>
        <v>13562063.299999999</v>
      </c>
      <c r="I1086" s="59">
        <f t="shared" ref="I1086:L1086" si="771">I1087+I1092+I1097+I1101+I1105+I1108</f>
        <v>0</v>
      </c>
      <c r="J1086" s="59">
        <f t="shared" si="771"/>
        <v>0</v>
      </c>
      <c r="K1086" s="59">
        <f t="shared" si="771"/>
        <v>0</v>
      </c>
      <c r="L1086" s="240">
        <f t="shared" si="771"/>
        <v>0</v>
      </c>
      <c r="M1086" s="3">
        <f t="shared" si="767"/>
        <v>0</v>
      </c>
      <c r="N1086" s="3" t="s">
        <v>683</v>
      </c>
      <c r="O1086" s="3">
        <f t="shared" si="768"/>
        <v>0</v>
      </c>
      <c r="P1086" s="3" t="s">
        <v>683</v>
      </c>
      <c r="Q1086" s="3">
        <f t="shared" si="769"/>
        <v>-13562063.299999999</v>
      </c>
      <c r="R1086" s="3">
        <f t="shared" si="770"/>
        <v>0</v>
      </c>
    </row>
    <row r="1087" spans="1:18" s="16" customFormat="1" ht="63.75" x14ac:dyDescent="0.25">
      <c r="A1087" s="198" t="s">
        <v>758</v>
      </c>
      <c r="B1087" s="40">
        <v>956</v>
      </c>
      <c r="C1087" s="41" t="s">
        <v>144</v>
      </c>
      <c r="D1087" s="41" t="s">
        <v>21</v>
      </c>
      <c r="E1087" s="41" t="s">
        <v>695</v>
      </c>
      <c r="F1087" s="41" t="s">
        <v>19</v>
      </c>
      <c r="G1087" s="81"/>
      <c r="H1087" s="42">
        <f t="shared" ref="H1087:L1088" si="772">H1088</f>
        <v>1039078.4199999999</v>
      </c>
      <c r="I1087" s="42">
        <f t="shared" si="772"/>
        <v>0</v>
      </c>
      <c r="J1087" s="42">
        <f t="shared" si="772"/>
        <v>0</v>
      </c>
      <c r="K1087" s="42">
        <f t="shared" si="772"/>
        <v>0</v>
      </c>
      <c r="L1087" s="239">
        <f t="shared" si="772"/>
        <v>0</v>
      </c>
      <c r="M1087" s="63">
        <f t="shared" si="767"/>
        <v>0</v>
      </c>
      <c r="N1087" s="63" t="s">
        <v>683</v>
      </c>
      <c r="O1087" s="63">
        <f t="shared" si="768"/>
        <v>0</v>
      </c>
      <c r="P1087" s="63" t="s">
        <v>683</v>
      </c>
      <c r="Q1087" s="63">
        <f t="shared" si="769"/>
        <v>-1039078.4199999999</v>
      </c>
      <c r="R1087" s="63">
        <f t="shared" si="770"/>
        <v>0</v>
      </c>
    </row>
    <row r="1088" spans="1:18" ht="25.5" x14ac:dyDescent="0.25">
      <c r="A1088" s="199" t="s">
        <v>94</v>
      </c>
      <c r="B1088" s="60">
        <v>956</v>
      </c>
      <c r="C1088" s="4" t="s">
        <v>144</v>
      </c>
      <c r="D1088" s="4" t="s">
        <v>21</v>
      </c>
      <c r="E1088" s="4" t="s">
        <v>695</v>
      </c>
      <c r="F1088" s="4" t="s">
        <v>696</v>
      </c>
      <c r="G1088" s="75"/>
      <c r="H1088" s="59">
        <f t="shared" si="772"/>
        <v>1039078.4199999999</v>
      </c>
      <c r="I1088" s="59">
        <f t="shared" si="772"/>
        <v>0</v>
      </c>
      <c r="J1088" s="59">
        <f t="shared" si="772"/>
        <v>0</v>
      </c>
      <c r="K1088" s="59">
        <f t="shared" si="772"/>
        <v>0</v>
      </c>
      <c r="L1088" s="240">
        <f t="shared" si="772"/>
        <v>0</v>
      </c>
      <c r="M1088" s="3">
        <f t="shared" si="767"/>
        <v>0</v>
      </c>
      <c r="N1088" s="3" t="s">
        <v>683</v>
      </c>
      <c r="O1088" s="3">
        <f t="shared" si="768"/>
        <v>0</v>
      </c>
      <c r="P1088" s="3" t="s">
        <v>683</v>
      </c>
      <c r="Q1088" s="3">
        <f t="shared" si="769"/>
        <v>-1039078.4199999999</v>
      </c>
      <c r="R1088" s="3">
        <f t="shared" si="770"/>
        <v>0</v>
      </c>
    </row>
    <row r="1089" spans="1:18" ht="13.5" x14ac:dyDescent="0.25">
      <c r="A1089" s="199" t="s">
        <v>636</v>
      </c>
      <c r="B1089" s="60">
        <v>956</v>
      </c>
      <c r="C1089" s="4" t="s">
        <v>144</v>
      </c>
      <c r="D1089" s="4" t="s">
        <v>21</v>
      </c>
      <c r="E1089" s="4" t="s">
        <v>695</v>
      </c>
      <c r="F1089" s="4" t="s">
        <v>697</v>
      </c>
      <c r="G1089" s="75"/>
      <c r="H1089" s="59">
        <f>H1090+H1091</f>
        <v>1039078.4199999999</v>
      </c>
      <c r="I1089" s="59">
        <f t="shared" ref="I1089:L1089" si="773">I1090+I1091</f>
        <v>0</v>
      </c>
      <c r="J1089" s="59">
        <f t="shared" si="773"/>
        <v>0</v>
      </c>
      <c r="K1089" s="59">
        <f t="shared" si="773"/>
        <v>0</v>
      </c>
      <c r="L1089" s="240">
        <f t="shared" si="773"/>
        <v>0</v>
      </c>
      <c r="M1089" s="3">
        <f t="shared" si="767"/>
        <v>0</v>
      </c>
      <c r="N1089" s="3" t="s">
        <v>683</v>
      </c>
      <c r="O1089" s="3">
        <f t="shared" si="768"/>
        <v>0</v>
      </c>
      <c r="P1089" s="3" t="s">
        <v>683</v>
      </c>
      <c r="Q1089" s="3">
        <f t="shared" si="769"/>
        <v>-1039078.4199999999</v>
      </c>
      <c r="R1089" s="3">
        <f t="shared" si="770"/>
        <v>0</v>
      </c>
    </row>
    <row r="1090" spans="1:18" ht="51" x14ac:dyDescent="0.25">
      <c r="A1090" s="202" t="s">
        <v>698</v>
      </c>
      <c r="B1090" s="7">
        <v>956</v>
      </c>
      <c r="C1090" s="8" t="s">
        <v>144</v>
      </c>
      <c r="D1090" s="8" t="s">
        <v>21</v>
      </c>
      <c r="E1090" s="8" t="s">
        <v>695</v>
      </c>
      <c r="F1090" s="8" t="s">
        <v>479</v>
      </c>
      <c r="G1090" s="75"/>
      <c r="H1090" s="43">
        <v>847197.74</v>
      </c>
      <c r="I1090" s="65"/>
      <c r="J1090" s="86"/>
      <c r="K1090" s="65"/>
      <c r="L1090" s="235"/>
      <c r="M1090" s="3">
        <f t="shared" si="767"/>
        <v>0</v>
      </c>
      <c r="N1090" s="3" t="s">
        <v>683</v>
      </c>
      <c r="O1090" s="3">
        <f t="shared" si="768"/>
        <v>0</v>
      </c>
      <c r="P1090" s="3" t="s">
        <v>683</v>
      </c>
      <c r="Q1090" s="3">
        <f t="shared" si="769"/>
        <v>-847197.74</v>
      </c>
      <c r="R1090" s="3">
        <f t="shared" si="770"/>
        <v>0</v>
      </c>
    </row>
    <row r="1091" spans="1:18" ht="13.5" x14ac:dyDescent="0.25">
      <c r="A1091" s="202" t="s">
        <v>699</v>
      </c>
      <c r="B1091" s="7">
        <v>956</v>
      </c>
      <c r="C1091" s="8" t="s">
        <v>144</v>
      </c>
      <c r="D1091" s="8" t="s">
        <v>21</v>
      </c>
      <c r="E1091" s="8" t="s">
        <v>695</v>
      </c>
      <c r="F1091" s="8" t="s">
        <v>481</v>
      </c>
      <c r="G1091" s="75"/>
      <c r="H1091" s="43">
        <v>191880.68</v>
      </c>
      <c r="I1091" s="65"/>
      <c r="J1091" s="86"/>
      <c r="K1091" s="65"/>
      <c r="L1091" s="235"/>
      <c r="M1091" s="3">
        <f t="shared" si="767"/>
        <v>0</v>
      </c>
      <c r="N1091" s="3" t="s">
        <v>683</v>
      </c>
      <c r="O1091" s="3">
        <f t="shared" si="768"/>
        <v>0</v>
      </c>
      <c r="P1091" s="3" t="s">
        <v>683</v>
      </c>
      <c r="Q1091" s="3">
        <f t="shared" si="769"/>
        <v>-191880.68</v>
      </c>
      <c r="R1091" s="3">
        <f t="shared" si="770"/>
        <v>0</v>
      </c>
    </row>
    <row r="1092" spans="1:18" ht="89.25" x14ac:dyDescent="0.25">
      <c r="A1092" s="198" t="s">
        <v>700</v>
      </c>
      <c r="B1092" s="40" t="s">
        <v>575</v>
      </c>
      <c r="C1092" s="41" t="s">
        <v>144</v>
      </c>
      <c r="D1092" s="41" t="s">
        <v>21</v>
      </c>
      <c r="E1092" s="41" t="s">
        <v>701</v>
      </c>
      <c r="F1092" s="41" t="s">
        <v>19</v>
      </c>
      <c r="G1092" s="75"/>
      <c r="H1092" s="44">
        <f t="shared" ref="H1092:L1093" si="774">H1093</f>
        <v>1302167.95</v>
      </c>
      <c r="I1092" s="44">
        <f t="shared" si="774"/>
        <v>0</v>
      </c>
      <c r="J1092" s="44">
        <f t="shared" si="774"/>
        <v>0</v>
      </c>
      <c r="K1092" s="44">
        <f t="shared" si="774"/>
        <v>0</v>
      </c>
      <c r="L1092" s="237">
        <f t="shared" si="774"/>
        <v>0</v>
      </c>
      <c r="M1092" s="3">
        <f t="shared" si="767"/>
        <v>0</v>
      </c>
      <c r="N1092" s="3" t="s">
        <v>683</v>
      </c>
      <c r="O1092" s="3">
        <f t="shared" si="768"/>
        <v>0</v>
      </c>
      <c r="P1092" s="3" t="s">
        <v>683</v>
      </c>
      <c r="Q1092" s="3">
        <f t="shared" si="769"/>
        <v>-1302167.95</v>
      </c>
      <c r="R1092" s="3">
        <f t="shared" si="770"/>
        <v>0</v>
      </c>
    </row>
    <row r="1093" spans="1:18" ht="13.5" x14ac:dyDescent="0.25">
      <c r="A1093" s="199" t="s">
        <v>636</v>
      </c>
      <c r="B1093" s="60">
        <v>956</v>
      </c>
      <c r="C1093" s="4" t="s">
        <v>144</v>
      </c>
      <c r="D1093" s="4" t="s">
        <v>21</v>
      </c>
      <c r="E1093" s="4" t="s">
        <v>701</v>
      </c>
      <c r="F1093" s="4" t="s">
        <v>697</v>
      </c>
      <c r="G1093" s="75"/>
      <c r="H1093" s="59">
        <f t="shared" si="774"/>
        <v>1302167.95</v>
      </c>
      <c r="I1093" s="59">
        <f t="shared" si="774"/>
        <v>0</v>
      </c>
      <c r="J1093" s="59">
        <f t="shared" si="774"/>
        <v>0</v>
      </c>
      <c r="K1093" s="59">
        <f t="shared" si="774"/>
        <v>0</v>
      </c>
      <c r="L1093" s="240">
        <f t="shared" si="774"/>
        <v>0</v>
      </c>
      <c r="M1093" s="3">
        <f t="shared" si="767"/>
        <v>0</v>
      </c>
      <c r="N1093" s="3" t="s">
        <v>683</v>
      </c>
      <c r="O1093" s="3">
        <f t="shared" si="768"/>
        <v>0</v>
      </c>
      <c r="P1093" s="3" t="s">
        <v>683</v>
      </c>
      <c r="Q1093" s="3">
        <f t="shared" si="769"/>
        <v>-1302167.95</v>
      </c>
      <c r="R1093" s="3">
        <f t="shared" si="770"/>
        <v>0</v>
      </c>
    </row>
    <row r="1094" spans="1:18" ht="51" x14ac:dyDescent="0.25">
      <c r="A1094" s="202" t="s">
        <v>702</v>
      </c>
      <c r="B1094" s="7" t="s">
        <v>575</v>
      </c>
      <c r="C1094" s="8" t="s">
        <v>144</v>
      </c>
      <c r="D1094" s="8" t="s">
        <v>21</v>
      </c>
      <c r="E1094" s="8" t="s">
        <v>701</v>
      </c>
      <c r="F1094" s="8" t="s">
        <v>479</v>
      </c>
      <c r="G1094" s="75"/>
      <c r="H1094" s="43">
        <f t="shared" ref="H1094" si="775">H1095+H1096</f>
        <v>1302167.95</v>
      </c>
      <c r="I1094" s="65"/>
      <c r="J1094" s="86"/>
      <c r="K1094" s="65"/>
      <c r="L1094" s="235"/>
      <c r="M1094" s="3">
        <f t="shared" si="767"/>
        <v>0</v>
      </c>
      <c r="N1094" s="3" t="s">
        <v>683</v>
      </c>
      <c r="O1094" s="3">
        <f t="shared" si="768"/>
        <v>0</v>
      </c>
      <c r="P1094" s="3" t="s">
        <v>683</v>
      </c>
      <c r="Q1094" s="3">
        <f t="shared" si="769"/>
        <v>-1302167.95</v>
      </c>
      <c r="R1094" s="3">
        <f t="shared" si="770"/>
        <v>0</v>
      </c>
    </row>
    <row r="1095" spans="1:18" ht="51" x14ac:dyDescent="0.25">
      <c r="A1095" s="202" t="s">
        <v>702</v>
      </c>
      <c r="B1095" s="7" t="s">
        <v>575</v>
      </c>
      <c r="C1095" s="8" t="s">
        <v>144</v>
      </c>
      <c r="D1095" s="8" t="s">
        <v>21</v>
      </c>
      <c r="E1095" s="8" t="s">
        <v>701</v>
      </c>
      <c r="F1095" s="8" t="s">
        <v>479</v>
      </c>
      <c r="G1095" s="75"/>
      <c r="H1095" s="43">
        <v>1262565.19</v>
      </c>
      <c r="I1095" s="65"/>
      <c r="J1095" s="86"/>
      <c r="K1095" s="65"/>
      <c r="L1095" s="235"/>
      <c r="M1095" s="3">
        <f t="shared" si="767"/>
        <v>0</v>
      </c>
      <c r="N1095" s="3" t="s">
        <v>683</v>
      </c>
      <c r="O1095" s="3">
        <f t="shared" si="768"/>
        <v>0</v>
      </c>
      <c r="P1095" s="3" t="s">
        <v>683</v>
      </c>
      <c r="Q1095" s="3">
        <f t="shared" si="769"/>
        <v>-1262565.19</v>
      </c>
      <c r="R1095" s="3">
        <f t="shared" si="770"/>
        <v>0</v>
      </c>
    </row>
    <row r="1096" spans="1:18" ht="51" x14ac:dyDescent="0.25">
      <c r="A1096" s="202" t="s">
        <v>812</v>
      </c>
      <c r="B1096" s="7" t="s">
        <v>575</v>
      </c>
      <c r="C1096" s="8" t="s">
        <v>144</v>
      </c>
      <c r="D1096" s="8" t="s">
        <v>21</v>
      </c>
      <c r="E1096" s="8" t="s">
        <v>701</v>
      </c>
      <c r="F1096" s="8" t="s">
        <v>479</v>
      </c>
      <c r="G1096" s="75"/>
      <c r="H1096" s="43">
        <v>39602.76</v>
      </c>
      <c r="I1096" s="65"/>
      <c r="J1096" s="86"/>
      <c r="K1096" s="65"/>
      <c r="L1096" s="235"/>
      <c r="M1096" s="3">
        <f t="shared" si="767"/>
        <v>0</v>
      </c>
      <c r="N1096" s="3" t="s">
        <v>683</v>
      </c>
      <c r="O1096" s="3">
        <f t="shared" si="768"/>
        <v>0</v>
      </c>
      <c r="P1096" s="3" t="s">
        <v>683</v>
      </c>
      <c r="Q1096" s="3">
        <f t="shared" si="769"/>
        <v>-39602.76</v>
      </c>
      <c r="R1096" s="3">
        <f t="shared" si="770"/>
        <v>0</v>
      </c>
    </row>
    <row r="1097" spans="1:18" ht="76.5" x14ac:dyDescent="0.25">
      <c r="A1097" s="198" t="s">
        <v>703</v>
      </c>
      <c r="B1097" s="40" t="s">
        <v>575</v>
      </c>
      <c r="C1097" s="41" t="s">
        <v>144</v>
      </c>
      <c r="D1097" s="41" t="s">
        <v>21</v>
      </c>
      <c r="E1097" s="41" t="s">
        <v>704</v>
      </c>
      <c r="F1097" s="41" t="s">
        <v>19</v>
      </c>
      <c r="G1097" s="75"/>
      <c r="H1097" s="42">
        <f t="shared" ref="H1097:L1099" si="776">H1098</f>
        <v>8203010.9000000004</v>
      </c>
      <c r="I1097" s="42">
        <f t="shared" si="776"/>
        <v>0</v>
      </c>
      <c r="J1097" s="42">
        <f t="shared" si="776"/>
        <v>0</v>
      </c>
      <c r="K1097" s="42">
        <f t="shared" si="776"/>
        <v>0</v>
      </c>
      <c r="L1097" s="239">
        <f t="shared" si="776"/>
        <v>0</v>
      </c>
      <c r="M1097" s="3">
        <f t="shared" si="767"/>
        <v>0</v>
      </c>
      <c r="N1097" s="3" t="s">
        <v>683</v>
      </c>
      <c r="O1097" s="3">
        <f t="shared" si="768"/>
        <v>0</v>
      </c>
      <c r="P1097" s="3" t="s">
        <v>683</v>
      </c>
      <c r="Q1097" s="3">
        <f t="shared" si="769"/>
        <v>-8203010.9000000004</v>
      </c>
      <c r="R1097" s="3">
        <f t="shared" si="770"/>
        <v>0</v>
      </c>
    </row>
    <row r="1098" spans="1:18" ht="25.5" x14ac:dyDescent="0.25">
      <c r="A1098" s="199" t="s">
        <v>94</v>
      </c>
      <c r="B1098" s="60">
        <v>956</v>
      </c>
      <c r="C1098" s="4" t="s">
        <v>144</v>
      </c>
      <c r="D1098" s="4" t="s">
        <v>21</v>
      </c>
      <c r="E1098" s="4" t="s">
        <v>704</v>
      </c>
      <c r="F1098" s="4" t="s">
        <v>696</v>
      </c>
      <c r="G1098" s="75"/>
      <c r="H1098" s="59">
        <f t="shared" si="776"/>
        <v>8203010.9000000004</v>
      </c>
      <c r="I1098" s="59">
        <f t="shared" si="776"/>
        <v>0</v>
      </c>
      <c r="J1098" s="59">
        <f t="shared" si="776"/>
        <v>0</v>
      </c>
      <c r="K1098" s="59">
        <f t="shared" si="776"/>
        <v>0</v>
      </c>
      <c r="L1098" s="240">
        <f t="shared" si="776"/>
        <v>0</v>
      </c>
      <c r="M1098" s="3">
        <f t="shared" si="767"/>
        <v>0</v>
      </c>
      <c r="N1098" s="3" t="s">
        <v>683</v>
      </c>
      <c r="O1098" s="3">
        <f t="shared" si="768"/>
        <v>0</v>
      </c>
      <c r="P1098" s="3" t="s">
        <v>683</v>
      </c>
      <c r="Q1098" s="3">
        <f t="shared" si="769"/>
        <v>-8203010.9000000004</v>
      </c>
      <c r="R1098" s="3">
        <f t="shared" si="770"/>
        <v>0</v>
      </c>
    </row>
    <row r="1099" spans="1:18" ht="13.5" x14ac:dyDescent="0.25">
      <c r="A1099" s="199" t="s">
        <v>636</v>
      </c>
      <c r="B1099" s="60">
        <v>956</v>
      </c>
      <c r="C1099" s="4" t="s">
        <v>144</v>
      </c>
      <c r="D1099" s="4" t="s">
        <v>21</v>
      </c>
      <c r="E1099" s="4" t="s">
        <v>704</v>
      </c>
      <c r="F1099" s="4" t="s">
        <v>697</v>
      </c>
      <c r="G1099" s="75"/>
      <c r="H1099" s="59">
        <f t="shared" si="776"/>
        <v>8203010.9000000004</v>
      </c>
      <c r="I1099" s="59">
        <f t="shared" si="776"/>
        <v>0</v>
      </c>
      <c r="J1099" s="59">
        <f t="shared" si="776"/>
        <v>0</v>
      </c>
      <c r="K1099" s="59">
        <f t="shared" si="776"/>
        <v>0</v>
      </c>
      <c r="L1099" s="240">
        <f t="shared" si="776"/>
        <v>0</v>
      </c>
      <c r="M1099" s="3">
        <f t="shared" si="767"/>
        <v>0</v>
      </c>
      <c r="N1099" s="3" t="s">
        <v>683</v>
      </c>
      <c r="O1099" s="3">
        <f t="shared" si="768"/>
        <v>0</v>
      </c>
      <c r="P1099" s="3" t="s">
        <v>683</v>
      </c>
      <c r="Q1099" s="3">
        <f t="shared" si="769"/>
        <v>-8203010.9000000004</v>
      </c>
      <c r="R1099" s="3">
        <f t="shared" si="770"/>
        <v>0</v>
      </c>
    </row>
    <row r="1100" spans="1:18" ht="51" x14ac:dyDescent="0.25">
      <c r="A1100" s="202" t="s">
        <v>702</v>
      </c>
      <c r="B1100" s="7" t="s">
        <v>575</v>
      </c>
      <c r="C1100" s="8" t="s">
        <v>144</v>
      </c>
      <c r="D1100" s="8" t="s">
        <v>21</v>
      </c>
      <c r="E1100" s="8" t="s">
        <v>704</v>
      </c>
      <c r="F1100" s="8" t="s">
        <v>479</v>
      </c>
      <c r="G1100" s="75"/>
      <c r="H1100" s="43">
        <v>8203010.9000000004</v>
      </c>
      <c r="I1100" s="65"/>
      <c r="J1100" s="86"/>
      <c r="K1100" s="65"/>
      <c r="L1100" s="235"/>
      <c r="M1100" s="3">
        <f t="shared" si="767"/>
        <v>0</v>
      </c>
      <c r="N1100" s="3" t="s">
        <v>683</v>
      </c>
      <c r="O1100" s="3">
        <f t="shared" si="768"/>
        <v>0</v>
      </c>
      <c r="P1100" s="3" t="s">
        <v>683</v>
      </c>
      <c r="Q1100" s="3">
        <f t="shared" si="769"/>
        <v>-8203010.9000000004</v>
      </c>
      <c r="R1100" s="3">
        <f t="shared" si="770"/>
        <v>0</v>
      </c>
    </row>
    <row r="1101" spans="1:18" ht="76.5" x14ac:dyDescent="0.25">
      <c r="A1101" s="198" t="s">
        <v>705</v>
      </c>
      <c r="B1101" s="40" t="s">
        <v>575</v>
      </c>
      <c r="C1101" s="41" t="s">
        <v>144</v>
      </c>
      <c r="D1101" s="41" t="s">
        <v>21</v>
      </c>
      <c r="E1101" s="41" t="s">
        <v>706</v>
      </c>
      <c r="F1101" s="41" t="s">
        <v>19</v>
      </c>
      <c r="G1101" s="75"/>
      <c r="H1101" s="42">
        <f t="shared" ref="H1101:L1103" si="777">H1102</f>
        <v>79994.03</v>
      </c>
      <c r="I1101" s="42">
        <f t="shared" si="777"/>
        <v>0</v>
      </c>
      <c r="J1101" s="42">
        <f t="shared" si="777"/>
        <v>0</v>
      </c>
      <c r="K1101" s="42">
        <f t="shared" si="777"/>
        <v>0</v>
      </c>
      <c r="L1101" s="239">
        <f t="shared" si="777"/>
        <v>0</v>
      </c>
      <c r="M1101" s="3">
        <f t="shared" si="767"/>
        <v>0</v>
      </c>
      <c r="N1101" s="3" t="s">
        <v>683</v>
      </c>
      <c r="O1101" s="3">
        <f t="shared" si="768"/>
        <v>0</v>
      </c>
      <c r="P1101" s="3" t="s">
        <v>683</v>
      </c>
      <c r="Q1101" s="3">
        <f t="shared" si="769"/>
        <v>-79994.03</v>
      </c>
      <c r="R1101" s="3">
        <f t="shared" si="770"/>
        <v>0</v>
      </c>
    </row>
    <row r="1102" spans="1:18" ht="25.5" x14ac:dyDescent="0.25">
      <c r="A1102" s="199" t="s">
        <v>94</v>
      </c>
      <c r="B1102" s="60">
        <v>956</v>
      </c>
      <c r="C1102" s="4" t="s">
        <v>144</v>
      </c>
      <c r="D1102" s="4" t="s">
        <v>21</v>
      </c>
      <c r="E1102" s="4" t="s">
        <v>706</v>
      </c>
      <c r="F1102" s="4" t="s">
        <v>696</v>
      </c>
      <c r="G1102" s="75"/>
      <c r="H1102" s="59">
        <f t="shared" si="777"/>
        <v>79994.03</v>
      </c>
      <c r="I1102" s="59">
        <f t="shared" si="777"/>
        <v>0</v>
      </c>
      <c r="J1102" s="59">
        <f t="shared" si="777"/>
        <v>0</v>
      </c>
      <c r="K1102" s="59">
        <f t="shared" si="777"/>
        <v>0</v>
      </c>
      <c r="L1102" s="240">
        <f t="shared" si="777"/>
        <v>0</v>
      </c>
      <c r="M1102" s="3">
        <f t="shared" si="767"/>
        <v>0</v>
      </c>
      <c r="N1102" s="3" t="s">
        <v>683</v>
      </c>
      <c r="O1102" s="3">
        <f t="shared" si="768"/>
        <v>0</v>
      </c>
      <c r="P1102" s="3" t="s">
        <v>683</v>
      </c>
      <c r="Q1102" s="3">
        <f t="shared" si="769"/>
        <v>-79994.03</v>
      </c>
      <c r="R1102" s="3">
        <f t="shared" si="770"/>
        <v>0</v>
      </c>
    </row>
    <row r="1103" spans="1:18" ht="13.5" x14ac:dyDescent="0.25">
      <c r="A1103" s="199" t="s">
        <v>636</v>
      </c>
      <c r="B1103" s="60">
        <v>956</v>
      </c>
      <c r="C1103" s="4" t="s">
        <v>144</v>
      </c>
      <c r="D1103" s="4" t="s">
        <v>21</v>
      </c>
      <c r="E1103" s="4" t="s">
        <v>706</v>
      </c>
      <c r="F1103" s="4" t="s">
        <v>697</v>
      </c>
      <c r="G1103" s="75"/>
      <c r="H1103" s="59">
        <f t="shared" si="777"/>
        <v>79994.03</v>
      </c>
      <c r="I1103" s="59">
        <f t="shared" si="777"/>
        <v>0</v>
      </c>
      <c r="J1103" s="59">
        <f t="shared" si="777"/>
        <v>0</v>
      </c>
      <c r="K1103" s="59">
        <f t="shared" si="777"/>
        <v>0</v>
      </c>
      <c r="L1103" s="240">
        <f t="shared" si="777"/>
        <v>0</v>
      </c>
      <c r="M1103" s="3">
        <f t="shared" si="767"/>
        <v>0</v>
      </c>
      <c r="N1103" s="3" t="s">
        <v>683</v>
      </c>
      <c r="O1103" s="3">
        <f t="shared" si="768"/>
        <v>0</v>
      </c>
      <c r="P1103" s="3" t="s">
        <v>683</v>
      </c>
      <c r="Q1103" s="3">
        <f t="shared" si="769"/>
        <v>-79994.03</v>
      </c>
      <c r="R1103" s="3">
        <f t="shared" si="770"/>
        <v>0</v>
      </c>
    </row>
    <row r="1104" spans="1:18" ht="51" x14ac:dyDescent="0.25">
      <c r="A1104" s="202" t="s">
        <v>702</v>
      </c>
      <c r="B1104" s="7" t="s">
        <v>575</v>
      </c>
      <c r="C1104" s="8" t="s">
        <v>144</v>
      </c>
      <c r="D1104" s="8" t="s">
        <v>21</v>
      </c>
      <c r="E1104" s="8" t="s">
        <v>706</v>
      </c>
      <c r="F1104" s="8" t="s">
        <v>479</v>
      </c>
      <c r="G1104" s="75"/>
      <c r="H1104" s="43">
        <v>79994.03</v>
      </c>
      <c r="I1104" s="65"/>
      <c r="J1104" s="86"/>
      <c r="K1104" s="65"/>
      <c r="L1104" s="235"/>
      <c r="M1104" s="3">
        <f t="shared" si="767"/>
        <v>0</v>
      </c>
      <c r="N1104" s="3" t="s">
        <v>683</v>
      </c>
      <c r="O1104" s="3">
        <f t="shared" si="768"/>
        <v>0</v>
      </c>
      <c r="P1104" s="3" t="s">
        <v>683</v>
      </c>
      <c r="Q1104" s="3">
        <f t="shared" si="769"/>
        <v>-79994.03</v>
      </c>
      <c r="R1104" s="3">
        <f t="shared" si="770"/>
        <v>0</v>
      </c>
    </row>
    <row r="1105" spans="1:18" ht="63.75" x14ac:dyDescent="0.25">
      <c r="A1105" s="198" t="s">
        <v>707</v>
      </c>
      <c r="B1105" s="40" t="s">
        <v>575</v>
      </c>
      <c r="C1105" s="41" t="s">
        <v>144</v>
      </c>
      <c r="D1105" s="41" t="s">
        <v>21</v>
      </c>
      <c r="E1105" s="41" t="s">
        <v>708</v>
      </c>
      <c r="F1105" s="41" t="s">
        <v>19</v>
      </c>
      <c r="G1105" s="75"/>
      <c r="H1105" s="42">
        <f t="shared" ref="H1105:L1106" si="778">H1106</f>
        <v>1468906</v>
      </c>
      <c r="I1105" s="42">
        <f t="shared" si="778"/>
        <v>0</v>
      </c>
      <c r="J1105" s="42">
        <f t="shared" si="778"/>
        <v>0</v>
      </c>
      <c r="K1105" s="42">
        <f t="shared" si="778"/>
        <v>0</v>
      </c>
      <c r="L1105" s="239">
        <f t="shared" si="778"/>
        <v>0</v>
      </c>
      <c r="M1105" s="3">
        <f t="shared" si="767"/>
        <v>0</v>
      </c>
      <c r="N1105" s="3" t="s">
        <v>683</v>
      </c>
      <c r="O1105" s="3">
        <f t="shared" si="768"/>
        <v>0</v>
      </c>
      <c r="P1105" s="3" t="s">
        <v>683</v>
      </c>
      <c r="Q1105" s="3">
        <f t="shared" si="769"/>
        <v>-1468906</v>
      </c>
      <c r="R1105" s="3">
        <f t="shared" si="770"/>
        <v>0</v>
      </c>
    </row>
    <row r="1106" spans="1:18" ht="13.5" x14ac:dyDescent="0.25">
      <c r="A1106" s="199" t="s">
        <v>636</v>
      </c>
      <c r="B1106" s="60">
        <v>956</v>
      </c>
      <c r="C1106" s="4" t="s">
        <v>144</v>
      </c>
      <c r="D1106" s="4" t="s">
        <v>21</v>
      </c>
      <c r="E1106" s="4" t="s">
        <v>708</v>
      </c>
      <c r="F1106" s="4" t="s">
        <v>697</v>
      </c>
      <c r="G1106" s="75"/>
      <c r="H1106" s="59">
        <f t="shared" si="778"/>
        <v>1468906</v>
      </c>
      <c r="I1106" s="59">
        <f t="shared" si="778"/>
        <v>0</v>
      </c>
      <c r="J1106" s="59">
        <f t="shared" si="778"/>
        <v>0</v>
      </c>
      <c r="K1106" s="59">
        <f t="shared" si="778"/>
        <v>0</v>
      </c>
      <c r="L1106" s="240">
        <f t="shared" si="778"/>
        <v>0</v>
      </c>
      <c r="M1106" s="3">
        <f t="shared" si="767"/>
        <v>0</v>
      </c>
      <c r="N1106" s="3" t="s">
        <v>683</v>
      </c>
      <c r="O1106" s="3">
        <f t="shared" si="768"/>
        <v>0</v>
      </c>
      <c r="P1106" s="3" t="s">
        <v>683</v>
      </c>
      <c r="Q1106" s="3">
        <f t="shared" si="769"/>
        <v>-1468906</v>
      </c>
      <c r="R1106" s="3">
        <f t="shared" si="770"/>
        <v>0</v>
      </c>
    </row>
    <row r="1107" spans="1:18" ht="51" x14ac:dyDescent="0.25">
      <c r="A1107" s="202" t="s">
        <v>702</v>
      </c>
      <c r="B1107" s="7" t="s">
        <v>575</v>
      </c>
      <c r="C1107" s="8" t="s">
        <v>144</v>
      </c>
      <c r="D1107" s="8" t="s">
        <v>21</v>
      </c>
      <c r="E1107" s="8" t="s">
        <v>708</v>
      </c>
      <c r="F1107" s="8" t="s">
        <v>479</v>
      </c>
      <c r="G1107" s="75"/>
      <c r="H1107" s="43">
        <v>1468906</v>
      </c>
      <c r="I1107" s="65"/>
      <c r="J1107" s="86"/>
      <c r="K1107" s="65"/>
      <c r="L1107" s="235"/>
      <c r="M1107" s="3">
        <f t="shared" si="767"/>
        <v>0</v>
      </c>
      <c r="N1107" s="3" t="s">
        <v>683</v>
      </c>
      <c r="O1107" s="3">
        <f t="shared" si="768"/>
        <v>0</v>
      </c>
      <c r="P1107" s="3" t="s">
        <v>683</v>
      </c>
      <c r="Q1107" s="3">
        <f t="shared" si="769"/>
        <v>-1468906</v>
      </c>
      <c r="R1107" s="3">
        <f t="shared" si="770"/>
        <v>0</v>
      </c>
    </row>
    <row r="1108" spans="1:18" ht="63.75" x14ac:dyDescent="0.25">
      <c r="A1108" s="198" t="s">
        <v>709</v>
      </c>
      <c r="B1108" s="40" t="s">
        <v>575</v>
      </c>
      <c r="C1108" s="41" t="s">
        <v>144</v>
      </c>
      <c r="D1108" s="41" t="s">
        <v>21</v>
      </c>
      <c r="E1108" s="41" t="s">
        <v>710</v>
      </c>
      <c r="F1108" s="41" t="s">
        <v>19</v>
      </c>
      <c r="G1108" s="75"/>
      <c r="H1108" s="42">
        <f t="shared" ref="H1108:L1109" si="779">H1109</f>
        <v>1468906</v>
      </c>
      <c r="I1108" s="42">
        <f t="shared" si="779"/>
        <v>0</v>
      </c>
      <c r="J1108" s="42">
        <f t="shared" si="779"/>
        <v>0</v>
      </c>
      <c r="K1108" s="42">
        <f t="shared" si="779"/>
        <v>0</v>
      </c>
      <c r="L1108" s="239">
        <f t="shared" si="779"/>
        <v>0</v>
      </c>
      <c r="M1108" s="3">
        <f t="shared" si="767"/>
        <v>0</v>
      </c>
      <c r="N1108" s="3" t="s">
        <v>683</v>
      </c>
      <c r="O1108" s="3">
        <f t="shared" si="768"/>
        <v>0</v>
      </c>
      <c r="P1108" s="3" t="s">
        <v>683</v>
      </c>
      <c r="Q1108" s="3">
        <f t="shared" si="769"/>
        <v>-1468906</v>
      </c>
      <c r="R1108" s="3">
        <f t="shared" si="770"/>
        <v>0</v>
      </c>
    </row>
    <row r="1109" spans="1:18" ht="26.25" x14ac:dyDescent="0.25">
      <c r="A1109" s="199" t="s">
        <v>636</v>
      </c>
      <c r="B1109" s="60">
        <v>956</v>
      </c>
      <c r="C1109" s="4" t="s">
        <v>144</v>
      </c>
      <c r="D1109" s="4" t="s">
        <v>21</v>
      </c>
      <c r="E1109" s="4" t="s">
        <v>710</v>
      </c>
      <c r="F1109" s="4" t="s">
        <v>697</v>
      </c>
      <c r="G1109" s="75"/>
      <c r="H1109" s="59">
        <f t="shared" si="779"/>
        <v>1468906</v>
      </c>
      <c r="I1109" s="59">
        <f t="shared" si="779"/>
        <v>0</v>
      </c>
      <c r="J1109" s="59">
        <f t="shared" si="779"/>
        <v>0</v>
      </c>
      <c r="K1109" s="59">
        <f t="shared" si="779"/>
        <v>0</v>
      </c>
      <c r="L1109" s="240">
        <f t="shared" si="779"/>
        <v>0</v>
      </c>
      <c r="M1109" s="3">
        <f t="shared" si="767"/>
        <v>0</v>
      </c>
      <c r="N1109" s="3" t="s">
        <v>683</v>
      </c>
      <c r="O1109" s="3">
        <f t="shared" si="768"/>
        <v>0</v>
      </c>
      <c r="P1109" s="3" t="s">
        <v>683</v>
      </c>
      <c r="Q1109" s="3">
        <f t="shared" si="769"/>
        <v>-1468906</v>
      </c>
      <c r="R1109" s="3">
        <f t="shared" si="770"/>
        <v>0</v>
      </c>
    </row>
    <row r="1110" spans="1:18" ht="51" x14ac:dyDescent="0.25">
      <c r="A1110" s="202" t="s">
        <v>702</v>
      </c>
      <c r="B1110" s="7" t="s">
        <v>575</v>
      </c>
      <c r="C1110" s="8" t="s">
        <v>144</v>
      </c>
      <c r="D1110" s="8" t="s">
        <v>21</v>
      </c>
      <c r="E1110" s="8" t="s">
        <v>710</v>
      </c>
      <c r="F1110" s="8" t="s">
        <v>479</v>
      </c>
      <c r="G1110" s="75"/>
      <c r="H1110" s="43">
        <v>1468906</v>
      </c>
      <c r="I1110" s="65"/>
      <c r="J1110" s="86"/>
      <c r="K1110" s="65"/>
      <c r="L1110" s="235"/>
      <c r="M1110" s="3">
        <f t="shared" si="767"/>
        <v>0</v>
      </c>
      <c r="N1110" s="3" t="s">
        <v>683</v>
      </c>
      <c r="O1110" s="3">
        <f t="shared" si="768"/>
        <v>0</v>
      </c>
      <c r="P1110" s="3" t="s">
        <v>683</v>
      </c>
      <c r="Q1110" s="3">
        <f t="shared" si="769"/>
        <v>-1468906</v>
      </c>
      <c r="R1110" s="3">
        <f t="shared" si="770"/>
        <v>0</v>
      </c>
    </row>
    <row r="1111" spans="1:18" s="16" customFormat="1" ht="51" x14ac:dyDescent="0.2">
      <c r="A1111" s="177" t="s">
        <v>576</v>
      </c>
      <c r="B1111" s="61" t="s">
        <v>575</v>
      </c>
      <c r="C1111" s="61" t="s">
        <v>144</v>
      </c>
      <c r="D1111" s="61" t="s">
        <v>21</v>
      </c>
      <c r="E1111" s="61" t="s">
        <v>298</v>
      </c>
      <c r="F1111" s="61" t="s">
        <v>19</v>
      </c>
      <c r="G1111" s="61"/>
      <c r="H1111" s="62">
        <f>H1112</f>
        <v>0</v>
      </c>
      <c r="I1111" s="62">
        <f>I1112</f>
        <v>2160536.4</v>
      </c>
      <c r="J1111" s="88">
        <f t="shared" ref="J1111:J1112" si="780">J1112</f>
        <v>2160536.4</v>
      </c>
      <c r="K1111" s="62">
        <f t="shared" ref="K1111:L1112" si="781">K1112</f>
        <v>2160536.4</v>
      </c>
      <c r="L1111" s="234">
        <f t="shared" si="781"/>
        <v>2160536.2599999998</v>
      </c>
      <c r="M1111" s="63">
        <f t="shared" si="767"/>
        <v>0</v>
      </c>
      <c r="N1111" s="63">
        <f t="shared" ref="N1111:N1148" si="782">J1111/I1111*100</f>
        <v>100</v>
      </c>
      <c r="O1111" s="63">
        <f t="shared" si="768"/>
        <v>-0.14000000013038516</v>
      </c>
      <c r="P1111" s="63">
        <f t="shared" ref="P1111:P1148" si="783">L1111/K1111*100</f>
        <v>99.999993520127688</v>
      </c>
      <c r="Q1111" s="63">
        <f t="shared" si="769"/>
        <v>2160536.2599999998</v>
      </c>
      <c r="R1111" s="63" t="s">
        <v>683</v>
      </c>
    </row>
    <row r="1112" spans="1:18" ht="25.5" x14ac:dyDescent="0.2">
      <c r="A1112" s="185" t="s">
        <v>94</v>
      </c>
      <c r="B1112" s="64" t="s">
        <v>575</v>
      </c>
      <c r="C1112" s="64" t="s">
        <v>144</v>
      </c>
      <c r="D1112" s="64" t="s">
        <v>21</v>
      </c>
      <c r="E1112" s="64" t="s">
        <v>298</v>
      </c>
      <c r="F1112" s="64">
        <v>600</v>
      </c>
      <c r="G1112" s="64"/>
      <c r="H1112" s="65">
        <f>H1113</f>
        <v>0</v>
      </c>
      <c r="I1112" s="65">
        <f>I1113</f>
        <v>2160536.4</v>
      </c>
      <c r="J1112" s="86">
        <f t="shared" si="780"/>
        <v>2160536.4</v>
      </c>
      <c r="K1112" s="65">
        <f t="shared" si="781"/>
        <v>2160536.4</v>
      </c>
      <c r="L1112" s="235">
        <f t="shared" si="781"/>
        <v>2160536.2599999998</v>
      </c>
      <c r="M1112" s="3">
        <f t="shared" si="767"/>
        <v>0</v>
      </c>
      <c r="N1112" s="3">
        <f t="shared" si="782"/>
        <v>100</v>
      </c>
      <c r="O1112" s="3">
        <f t="shared" si="768"/>
        <v>-0.14000000013038516</v>
      </c>
      <c r="P1112" s="3">
        <f t="shared" si="783"/>
        <v>99.999993520127688</v>
      </c>
      <c r="Q1112" s="3">
        <f t="shared" si="769"/>
        <v>2160536.2599999998</v>
      </c>
      <c r="R1112" s="3" t="s">
        <v>683</v>
      </c>
    </row>
    <row r="1113" spans="1:18" x14ac:dyDescent="0.2">
      <c r="A1113" s="185" t="s">
        <v>636</v>
      </c>
      <c r="B1113" s="64" t="s">
        <v>575</v>
      </c>
      <c r="C1113" s="64" t="s">
        <v>144</v>
      </c>
      <c r="D1113" s="64" t="s">
        <v>21</v>
      </c>
      <c r="E1113" s="64" t="s">
        <v>298</v>
      </c>
      <c r="F1113" s="64">
        <v>610</v>
      </c>
      <c r="G1113" s="64"/>
      <c r="H1113" s="65">
        <f>H1114+H1115</f>
        <v>0</v>
      </c>
      <c r="I1113" s="65">
        <v>2160536.4</v>
      </c>
      <c r="J1113" s="86">
        <f t="shared" ref="J1113:L1113" si="784">J1114+J1115</f>
        <v>2160536.4</v>
      </c>
      <c r="K1113" s="65">
        <f t="shared" si="784"/>
        <v>2160536.4</v>
      </c>
      <c r="L1113" s="235">
        <f t="shared" si="784"/>
        <v>2160536.2599999998</v>
      </c>
      <c r="M1113" s="3">
        <f t="shared" si="767"/>
        <v>0</v>
      </c>
      <c r="N1113" s="3">
        <f t="shared" si="782"/>
        <v>100</v>
      </c>
      <c r="O1113" s="3">
        <f t="shared" si="768"/>
        <v>-0.14000000013038516</v>
      </c>
      <c r="P1113" s="3">
        <f t="shared" si="783"/>
        <v>99.999993520127688</v>
      </c>
      <c r="Q1113" s="3">
        <f t="shared" si="769"/>
        <v>2160536.2599999998</v>
      </c>
      <c r="R1113" s="3" t="s">
        <v>683</v>
      </c>
    </row>
    <row r="1114" spans="1:18" ht="51" x14ac:dyDescent="0.2">
      <c r="A1114" s="185" t="s">
        <v>651</v>
      </c>
      <c r="B1114" s="64" t="s">
        <v>575</v>
      </c>
      <c r="C1114" s="64" t="s">
        <v>144</v>
      </c>
      <c r="D1114" s="64" t="s">
        <v>21</v>
      </c>
      <c r="E1114" s="64" t="s">
        <v>298</v>
      </c>
      <c r="F1114" s="64" t="s">
        <v>479</v>
      </c>
      <c r="G1114" s="64"/>
      <c r="H1114" s="90"/>
      <c r="I1114" s="65"/>
      <c r="J1114" s="86">
        <v>1696100</v>
      </c>
      <c r="K1114" s="65">
        <v>1696100</v>
      </c>
      <c r="L1114" s="235">
        <v>1696100</v>
      </c>
      <c r="M1114" s="3">
        <f t="shared" si="767"/>
        <v>1696100</v>
      </c>
      <c r="N1114" s="3" t="s">
        <v>683</v>
      </c>
      <c r="O1114" s="3">
        <f t="shared" si="768"/>
        <v>0</v>
      </c>
      <c r="P1114" s="3">
        <f t="shared" si="783"/>
        <v>100</v>
      </c>
      <c r="Q1114" s="3">
        <f t="shared" si="769"/>
        <v>1696100</v>
      </c>
      <c r="R1114" s="3" t="s">
        <v>683</v>
      </c>
    </row>
    <row r="1115" spans="1:18" x14ac:dyDescent="0.2">
      <c r="A1115" s="185" t="s">
        <v>480</v>
      </c>
      <c r="B1115" s="64" t="s">
        <v>575</v>
      </c>
      <c r="C1115" s="64" t="s">
        <v>144</v>
      </c>
      <c r="D1115" s="64" t="s">
        <v>21</v>
      </c>
      <c r="E1115" s="64" t="s">
        <v>298</v>
      </c>
      <c r="F1115" s="64" t="s">
        <v>481</v>
      </c>
      <c r="G1115" s="64"/>
      <c r="H1115" s="90"/>
      <c r="I1115" s="65"/>
      <c r="J1115" s="86">
        <v>464436.4</v>
      </c>
      <c r="K1115" s="65">
        <v>464436.4</v>
      </c>
      <c r="L1115" s="235">
        <v>464436.26</v>
      </c>
      <c r="M1115" s="3">
        <f t="shared" si="767"/>
        <v>464436.4</v>
      </c>
      <c r="N1115" s="3" t="s">
        <v>683</v>
      </c>
      <c r="O1115" s="3">
        <f t="shared" si="768"/>
        <v>-0.14000000001396984</v>
      </c>
      <c r="P1115" s="3">
        <f t="shared" si="783"/>
        <v>99.999969855937209</v>
      </c>
      <c r="Q1115" s="3">
        <f t="shared" si="769"/>
        <v>464436.26</v>
      </c>
      <c r="R1115" s="3" t="s">
        <v>683</v>
      </c>
    </row>
    <row r="1116" spans="1:18" s="16" customFormat="1" ht="76.5" x14ac:dyDescent="0.2">
      <c r="A1116" s="177" t="s">
        <v>577</v>
      </c>
      <c r="B1116" s="61" t="s">
        <v>575</v>
      </c>
      <c r="C1116" s="61" t="s">
        <v>144</v>
      </c>
      <c r="D1116" s="61" t="s">
        <v>21</v>
      </c>
      <c r="E1116" s="61" t="s">
        <v>299</v>
      </c>
      <c r="F1116" s="61" t="s">
        <v>19</v>
      </c>
      <c r="G1116" s="61"/>
      <c r="H1116" s="62">
        <f t="shared" ref="H1116:I1118" si="785">H1117</f>
        <v>0</v>
      </c>
      <c r="I1116" s="62">
        <f t="shared" si="785"/>
        <v>9831851</v>
      </c>
      <c r="J1116" s="88">
        <f t="shared" ref="J1116:J1118" si="786">J1117</f>
        <v>9831851</v>
      </c>
      <c r="K1116" s="62">
        <f t="shared" ref="K1116:L1118" si="787">K1117</f>
        <v>9831851</v>
      </c>
      <c r="L1116" s="234">
        <f t="shared" si="787"/>
        <v>9831851</v>
      </c>
      <c r="M1116" s="63">
        <f t="shared" si="767"/>
        <v>0</v>
      </c>
      <c r="N1116" s="63">
        <f t="shared" si="782"/>
        <v>100</v>
      </c>
      <c r="O1116" s="63">
        <f t="shared" si="768"/>
        <v>0</v>
      </c>
      <c r="P1116" s="63">
        <f t="shared" si="783"/>
        <v>100</v>
      </c>
      <c r="Q1116" s="63">
        <f t="shared" si="769"/>
        <v>9831851</v>
      </c>
      <c r="R1116" s="63" t="s">
        <v>683</v>
      </c>
    </row>
    <row r="1117" spans="1:18" ht="25.5" x14ac:dyDescent="0.2">
      <c r="A1117" s="185" t="s">
        <v>94</v>
      </c>
      <c r="B1117" s="64" t="s">
        <v>575</v>
      </c>
      <c r="C1117" s="64" t="s">
        <v>144</v>
      </c>
      <c r="D1117" s="64" t="s">
        <v>21</v>
      </c>
      <c r="E1117" s="64" t="s">
        <v>299</v>
      </c>
      <c r="F1117" s="64">
        <v>600</v>
      </c>
      <c r="G1117" s="64"/>
      <c r="H1117" s="65">
        <f t="shared" si="785"/>
        <v>0</v>
      </c>
      <c r="I1117" s="65">
        <f t="shared" si="785"/>
        <v>9831851</v>
      </c>
      <c r="J1117" s="86">
        <f t="shared" si="786"/>
        <v>9831851</v>
      </c>
      <c r="K1117" s="65">
        <f t="shared" si="787"/>
        <v>9831851</v>
      </c>
      <c r="L1117" s="235">
        <f t="shared" si="787"/>
        <v>9831851</v>
      </c>
      <c r="M1117" s="3">
        <f t="shared" si="767"/>
        <v>0</v>
      </c>
      <c r="N1117" s="3">
        <f t="shared" si="782"/>
        <v>100</v>
      </c>
      <c r="O1117" s="3">
        <f t="shared" si="768"/>
        <v>0</v>
      </c>
      <c r="P1117" s="3">
        <f t="shared" si="783"/>
        <v>100</v>
      </c>
      <c r="Q1117" s="3">
        <f t="shared" si="769"/>
        <v>9831851</v>
      </c>
      <c r="R1117" s="3" t="s">
        <v>683</v>
      </c>
    </row>
    <row r="1118" spans="1:18" x14ac:dyDescent="0.2">
      <c r="A1118" s="185" t="s">
        <v>636</v>
      </c>
      <c r="B1118" s="64" t="s">
        <v>575</v>
      </c>
      <c r="C1118" s="64" t="s">
        <v>144</v>
      </c>
      <c r="D1118" s="64" t="s">
        <v>21</v>
      </c>
      <c r="E1118" s="64" t="s">
        <v>299</v>
      </c>
      <c r="F1118" s="64">
        <v>610</v>
      </c>
      <c r="G1118" s="64"/>
      <c r="H1118" s="65">
        <f t="shared" si="785"/>
        <v>0</v>
      </c>
      <c r="I1118" s="65">
        <v>9831851</v>
      </c>
      <c r="J1118" s="86">
        <f t="shared" si="786"/>
        <v>9831851</v>
      </c>
      <c r="K1118" s="65">
        <f t="shared" si="787"/>
        <v>9831851</v>
      </c>
      <c r="L1118" s="235">
        <f t="shared" si="787"/>
        <v>9831851</v>
      </c>
      <c r="M1118" s="3">
        <f t="shared" si="767"/>
        <v>0</v>
      </c>
      <c r="N1118" s="3">
        <f t="shared" si="782"/>
        <v>100</v>
      </c>
      <c r="O1118" s="3">
        <f t="shared" si="768"/>
        <v>0</v>
      </c>
      <c r="P1118" s="3">
        <f t="shared" si="783"/>
        <v>100</v>
      </c>
      <c r="Q1118" s="3">
        <f t="shared" si="769"/>
        <v>9831851</v>
      </c>
      <c r="R1118" s="3" t="s">
        <v>683</v>
      </c>
    </row>
    <row r="1119" spans="1:18" ht="51" x14ac:dyDescent="0.2">
      <c r="A1119" s="185" t="s">
        <v>651</v>
      </c>
      <c r="B1119" s="64" t="s">
        <v>575</v>
      </c>
      <c r="C1119" s="64" t="s">
        <v>144</v>
      </c>
      <c r="D1119" s="64" t="s">
        <v>21</v>
      </c>
      <c r="E1119" s="64" t="s">
        <v>299</v>
      </c>
      <c r="F1119" s="64" t="s">
        <v>479</v>
      </c>
      <c r="G1119" s="64"/>
      <c r="H1119" s="90"/>
      <c r="I1119" s="65"/>
      <c r="J1119" s="86">
        <v>9831851</v>
      </c>
      <c r="K1119" s="65">
        <v>9831851</v>
      </c>
      <c r="L1119" s="235">
        <v>9831851</v>
      </c>
      <c r="M1119" s="3">
        <f t="shared" si="767"/>
        <v>9831851</v>
      </c>
      <c r="N1119" s="3" t="s">
        <v>683</v>
      </c>
      <c r="O1119" s="3">
        <f t="shared" si="768"/>
        <v>0</v>
      </c>
      <c r="P1119" s="3">
        <f t="shared" si="783"/>
        <v>100</v>
      </c>
      <c r="Q1119" s="3">
        <f t="shared" si="769"/>
        <v>9831851</v>
      </c>
      <c r="R1119" s="3" t="s">
        <v>683</v>
      </c>
    </row>
    <row r="1120" spans="1:18" s="16" customFormat="1" ht="63.75" x14ac:dyDescent="0.2">
      <c r="A1120" s="177" t="s">
        <v>578</v>
      </c>
      <c r="B1120" s="61" t="s">
        <v>575</v>
      </c>
      <c r="C1120" s="61" t="s">
        <v>144</v>
      </c>
      <c r="D1120" s="61" t="s">
        <v>21</v>
      </c>
      <c r="E1120" s="61" t="s">
        <v>300</v>
      </c>
      <c r="F1120" s="61" t="s">
        <v>19</v>
      </c>
      <c r="G1120" s="61"/>
      <c r="H1120" s="62">
        <f>H1121</f>
        <v>0</v>
      </c>
      <c r="I1120" s="62">
        <f>I1121</f>
        <v>204913.99</v>
      </c>
      <c r="J1120" s="88">
        <f t="shared" ref="J1120:J1121" si="788">J1121</f>
        <v>204913.99</v>
      </c>
      <c r="K1120" s="62">
        <f t="shared" ref="K1120:L1121" si="789">K1121</f>
        <v>204913.99</v>
      </c>
      <c r="L1120" s="234">
        <f t="shared" si="789"/>
        <v>204913.99</v>
      </c>
      <c r="M1120" s="63">
        <f t="shared" si="767"/>
        <v>0</v>
      </c>
      <c r="N1120" s="63">
        <f t="shared" si="782"/>
        <v>100</v>
      </c>
      <c r="O1120" s="63">
        <f t="shared" si="768"/>
        <v>0</v>
      </c>
      <c r="P1120" s="63">
        <f t="shared" si="783"/>
        <v>100</v>
      </c>
      <c r="Q1120" s="63">
        <f t="shared" si="769"/>
        <v>204913.99</v>
      </c>
      <c r="R1120" s="63" t="s">
        <v>683</v>
      </c>
    </row>
    <row r="1121" spans="1:18" ht="25.5" x14ac:dyDescent="0.2">
      <c r="A1121" s="185" t="s">
        <v>94</v>
      </c>
      <c r="B1121" s="64" t="s">
        <v>575</v>
      </c>
      <c r="C1121" s="64" t="s">
        <v>144</v>
      </c>
      <c r="D1121" s="64" t="s">
        <v>21</v>
      </c>
      <c r="E1121" s="64" t="s">
        <v>300</v>
      </c>
      <c r="F1121" s="64">
        <v>600</v>
      </c>
      <c r="G1121" s="64"/>
      <c r="H1121" s="65">
        <f>H1122</f>
        <v>0</v>
      </c>
      <c r="I1121" s="65">
        <f>I1122</f>
        <v>204913.99</v>
      </c>
      <c r="J1121" s="86">
        <f t="shared" si="788"/>
        <v>204913.99</v>
      </c>
      <c r="K1121" s="65">
        <f t="shared" si="789"/>
        <v>204913.99</v>
      </c>
      <c r="L1121" s="235">
        <f t="shared" si="789"/>
        <v>204913.99</v>
      </c>
      <c r="M1121" s="3">
        <f t="shared" si="767"/>
        <v>0</v>
      </c>
      <c r="N1121" s="3">
        <f t="shared" si="782"/>
        <v>100</v>
      </c>
      <c r="O1121" s="3">
        <f t="shared" si="768"/>
        <v>0</v>
      </c>
      <c r="P1121" s="3">
        <f t="shared" si="783"/>
        <v>100</v>
      </c>
      <c r="Q1121" s="3">
        <f t="shared" si="769"/>
        <v>204913.99</v>
      </c>
      <c r="R1121" s="3" t="s">
        <v>683</v>
      </c>
    </row>
    <row r="1122" spans="1:18" x14ac:dyDescent="0.2">
      <c r="A1122" s="185" t="s">
        <v>636</v>
      </c>
      <c r="B1122" s="64" t="s">
        <v>575</v>
      </c>
      <c r="C1122" s="64" t="s">
        <v>144</v>
      </c>
      <c r="D1122" s="64" t="s">
        <v>21</v>
      </c>
      <c r="E1122" s="64" t="s">
        <v>300</v>
      </c>
      <c r="F1122" s="64">
        <v>610</v>
      </c>
      <c r="G1122" s="64"/>
      <c r="H1122" s="65">
        <f>H1123+H1124</f>
        <v>0</v>
      </c>
      <c r="I1122" s="65">
        <v>204913.99</v>
      </c>
      <c r="J1122" s="86">
        <f t="shared" ref="J1122:L1122" si="790">J1123+J1124</f>
        <v>204913.99</v>
      </c>
      <c r="K1122" s="65">
        <f t="shared" si="790"/>
        <v>204913.99</v>
      </c>
      <c r="L1122" s="235">
        <f t="shared" si="790"/>
        <v>204913.99</v>
      </c>
      <c r="M1122" s="3">
        <f t="shared" si="767"/>
        <v>0</v>
      </c>
      <c r="N1122" s="3">
        <f t="shared" si="782"/>
        <v>100</v>
      </c>
      <c r="O1122" s="3">
        <f t="shared" si="768"/>
        <v>0</v>
      </c>
      <c r="P1122" s="3">
        <f t="shared" si="783"/>
        <v>100</v>
      </c>
      <c r="Q1122" s="3">
        <f t="shared" si="769"/>
        <v>204913.99</v>
      </c>
      <c r="R1122" s="3" t="s">
        <v>683</v>
      </c>
    </row>
    <row r="1123" spans="1:18" ht="51" x14ac:dyDescent="0.2">
      <c r="A1123" s="185" t="s">
        <v>651</v>
      </c>
      <c r="B1123" s="64" t="s">
        <v>575</v>
      </c>
      <c r="C1123" s="64" t="s">
        <v>144</v>
      </c>
      <c r="D1123" s="64" t="s">
        <v>21</v>
      </c>
      <c r="E1123" s="64" t="s">
        <v>300</v>
      </c>
      <c r="F1123" s="64" t="s">
        <v>479</v>
      </c>
      <c r="G1123" s="64"/>
      <c r="H1123" s="90"/>
      <c r="I1123" s="65"/>
      <c r="J1123" s="86">
        <v>157400</v>
      </c>
      <c r="K1123" s="65">
        <v>157400</v>
      </c>
      <c r="L1123" s="235">
        <v>157400</v>
      </c>
      <c r="M1123" s="3">
        <f t="shared" si="767"/>
        <v>157400</v>
      </c>
      <c r="N1123" s="3" t="s">
        <v>683</v>
      </c>
      <c r="O1123" s="3">
        <f t="shared" si="768"/>
        <v>0</v>
      </c>
      <c r="P1123" s="3">
        <f t="shared" si="783"/>
        <v>100</v>
      </c>
      <c r="Q1123" s="3">
        <f t="shared" si="769"/>
        <v>157400</v>
      </c>
      <c r="R1123" s="3" t="s">
        <v>683</v>
      </c>
    </row>
    <row r="1124" spans="1:18" x14ac:dyDescent="0.2">
      <c r="A1124" s="185" t="s">
        <v>480</v>
      </c>
      <c r="B1124" s="64" t="s">
        <v>575</v>
      </c>
      <c r="C1124" s="64" t="s">
        <v>144</v>
      </c>
      <c r="D1124" s="64" t="s">
        <v>21</v>
      </c>
      <c r="E1124" s="64" t="s">
        <v>300</v>
      </c>
      <c r="F1124" s="64" t="s">
        <v>481</v>
      </c>
      <c r="G1124" s="64"/>
      <c r="H1124" s="90"/>
      <c r="I1124" s="65"/>
      <c r="J1124" s="86">
        <v>47513.99</v>
      </c>
      <c r="K1124" s="65">
        <v>47513.99</v>
      </c>
      <c r="L1124" s="235">
        <v>47513.99</v>
      </c>
      <c r="M1124" s="3">
        <f t="shared" si="767"/>
        <v>47513.99</v>
      </c>
      <c r="N1124" s="3" t="s">
        <v>683</v>
      </c>
      <c r="O1124" s="3">
        <f t="shared" si="768"/>
        <v>0</v>
      </c>
      <c r="P1124" s="3">
        <f t="shared" si="783"/>
        <v>100</v>
      </c>
      <c r="Q1124" s="3">
        <f t="shared" si="769"/>
        <v>47513.99</v>
      </c>
      <c r="R1124" s="3" t="s">
        <v>683</v>
      </c>
    </row>
    <row r="1125" spans="1:18" s="16" customFormat="1" ht="89.25" x14ac:dyDescent="0.2">
      <c r="A1125" s="177" t="s">
        <v>579</v>
      </c>
      <c r="B1125" s="61" t="s">
        <v>575</v>
      </c>
      <c r="C1125" s="61" t="s">
        <v>144</v>
      </c>
      <c r="D1125" s="61" t="s">
        <v>21</v>
      </c>
      <c r="E1125" s="61" t="s">
        <v>301</v>
      </c>
      <c r="F1125" s="61" t="s">
        <v>19</v>
      </c>
      <c r="G1125" s="61"/>
      <c r="H1125" s="62">
        <f t="shared" ref="H1125:I1127" si="791">H1126</f>
        <v>0</v>
      </c>
      <c r="I1125" s="62">
        <f t="shared" si="791"/>
        <v>50000</v>
      </c>
      <c r="J1125" s="88">
        <f t="shared" ref="J1125:J1127" si="792">J1126</f>
        <v>50000</v>
      </c>
      <c r="K1125" s="62">
        <f t="shared" ref="K1125:L1127" si="793">K1126</f>
        <v>50000</v>
      </c>
      <c r="L1125" s="234">
        <f t="shared" si="793"/>
        <v>50000</v>
      </c>
      <c r="M1125" s="63">
        <f t="shared" si="767"/>
        <v>0</v>
      </c>
      <c r="N1125" s="63">
        <f t="shared" si="782"/>
        <v>100</v>
      </c>
      <c r="O1125" s="63">
        <f t="shared" si="768"/>
        <v>0</v>
      </c>
      <c r="P1125" s="63">
        <f t="shared" si="783"/>
        <v>100</v>
      </c>
      <c r="Q1125" s="63">
        <f t="shared" si="769"/>
        <v>50000</v>
      </c>
      <c r="R1125" s="63" t="s">
        <v>683</v>
      </c>
    </row>
    <row r="1126" spans="1:18" ht="25.5" x14ac:dyDescent="0.2">
      <c r="A1126" s="185" t="s">
        <v>94</v>
      </c>
      <c r="B1126" s="64" t="s">
        <v>575</v>
      </c>
      <c r="C1126" s="64" t="s">
        <v>144</v>
      </c>
      <c r="D1126" s="64" t="s">
        <v>21</v>
      </c>
      <c r="E1126" s="64" t="s">
        <v>301</v>
      </c>
      <c r="F1126" s="64">
        <v>600</v>
      </c>
      <c r="G1126" s="64"/>
      <c r="H1126" s="65">
        <f t="shared" si="791"/>
        <v>0</v>
      </c>
      <c r="I1126" s="65">
        <f t="shared" si="791"/>
        <v>50000</v>
      </c>
      <c r="J1126" s="86">
        <f t="shared" si="792"/>
        <v>50000</v>
      </c>
      <c r="K1126" s="65">
        <f t="shared" si="793"/>
        <v>50000</v>
      </c>
      <c r="L1126" s="235">
        <f t="shared" si="793"/>
        <v>50000</v>
      </c>
      <c r="M1126" s="3">
        <f t="shared" si="767"/>
        <v>0</v>
      </c>
      <c r="N1126" s="3">
        <f t="shared" si="782"/>
        <v>100</v>
      </c>
      <c r="O1126" s="3">
        <f t="shared" si="768"/>
        <v>0</v>
      </c>
      <c r="P1126" s="3">
        <f t="shared" si="783"/>
        <v>100</v>
      </c>
      <c r="Q1126" s="3">
        <f t="shared" si="769"/>
        <v>50000</v>
      </c>
      <c r="R1126" s="3" t="s">
        <v>683</v>
      </c>
    </row>
    <row r="1127" spans="1:18" x14ac:dyDescent="0.2">
      <c r="A1127" s="185" t="s">
        <v>636</v>
      </c>
      <c r="B1127" s="64" t="s">
        <v>575</v>
      </c>
      <c r="C1127" s="64" t="s">
        <v>144</v>
      </c>
      <c r="D1127" s="64" t="s">
        <v>21</v>
      </c>
      <c r="E1127" s="64" t="s">
        <v>301</v>
      </c>
      <c r="F1127" s="64">
        <v>610</v>
      </c>
      <c r="G1127" s="64"/>
      <c r="H1127" s="65">
        <f t="shared" si="791"/>
        <v>0</v>
      </c>
      <c r="I1127" s="65">
        <v>50000</v>
      </c>
      <c r="J1127" s="86">
        <f t="shared" si="792"/>
        <v>50000</v>
      </c>
      <c r="K1127" s="65">
        <f t="shared" si="793"/>
        <v>50000</v>
      </c>
      <c r="L1127" s="235">
        <f t="shared" si="793"/>
        <v>50000</v>
      </c>
      <c r="M1127" s="3">
        <f t="shared" si="767"/>
        <v>0</v>
      </c>
      <c r="N1127" s="3">
        <f t="shared" si="782"/>
        <v>100</v>
      </c>
      <c r="O1127" s="3">
        <f t="shared" si="768"/>
        <v>0</v>
      </c>
      <c r="P1127" s="3">
        <f t="shared" si="783"/>
        <v>100</v>
      </c>
      <c r="Q1127" s="3">
        <f t="shared" si="769"/>
        <v>50000</v>
      </c>
      <c r="R1127" s="3" t="s">
        <v>683</v>
      </c>
    </row>
    <row r="1128" spans="1:18" ht="51" x14ac:dyDescent="0.2">
      <c r="A1128" s="185" t="s">
        <v>651</v>
      </c>
      <c r="B1128" s="64" t="s">
        <v>575</v>
      </c>
      <c r="C1128" s="64" t="s">
        <v>144</v>
      </c>
      <c r="D1128" s="64" t="s">
        <v>21</v>
      </c>
      <c r="E1128" s="64" t="s">
        <v>301</v>
      </c>
      <c r="F1128" s="64" t="s">
        <v>479</v>
      </c>
      <c r="G1128" s="64" t="s">
        <v>580</v>
      </c>
      <c r="H1128" s="90"/>
      <c r="I1128" s="65"/>
      <c r="J1128" s="86">
        <v>50000</v>
      </c>
      <c r="K1128" s="65">
        <v>50000</v>
      </c>
      <c r="L1128" s="235">
        <v>50000</v>
      </c>
      <c r="M1128" s="3">
        <f t="shared" si="767"/>
        <v>50000</v>
      </c>
      <c r="N1128" s="3" t="s">
        <v>683</v>
      </c>
      <c r="O1128" s="3">
        <f t="shared" si="768"/>
        <v>0</v>
      </c>
      <c r="P1128" s="3">
        <f t="shared" si="783"/>
        <v>100</v>
      </c>
      <c r="Q1128" s="3">
        <f t="shared" si="769"/>
        <v>50000</v>
      </c>
      <c r="R1128" s="3" t="s">
        <v>683</v>
      </c>
    </row>
    <row r="1129" spans="1:18" s="16" customFormat="1" ht="89.25" x14ac:dyDescent="0.2">
      <c r="A1129" s="177" t="s">
        <v>581</v>
      </c>
      <c r="B1129" s="61" t="s">
        <v>575</v>
      </c>
      <c r="C1129" s="61" t="s">
        <v>144</v>
      </c>
      <c r="D1129" s="61" t="s">
        <v>21</v>
      </c>
      <c r="E1129" s="61" t="s">
        <v>302</v>
      </c>
      <c r="F1129" s="61" t="s">
        <v>19</v>
      </c>
      <c r="G1129" s="61"/>
      <c r="H1129" s="62">
        <f t="shared" ref="H1129:I1131" si="794">H1130</f>
        <v>0</v>
      </c>
      <c r="I1129" s="62">
        <f t="shared" si="794"/>
        <v>507779.1</v>
      </c>
      <c r="J1129" s="88">
        <f t="shared" ref="J1129:J1131" si="795">J1130</f>
        <v>507779.1</v>
      </c>
      <c r="K1129" s="62">
        <f t="shared" ref="K1129:L1131" si="796">K1130</f>
        <v>507779.1</v>
      </c>
      <c r="L1129" s="234">
        <f t="shared" si="796"/>
        <v>507779.1</v>
      </c>
      <c r="M1129" s="63">
        <f t="shared" si="767"/>
        <v>0</v>
      </c>
      <c r="N1129" s="63">
        <f t="shared" si="782"/>
        <v>100</v>
      </c>
      <c r="O1129" s="63">
        <f t="shared" si="768"/>
        <v>0</v>
      </c>
      <c r="P1129" s="63">
        <f t="shared" si="783"/>
        <v>100</v>
      </c>
      <c r="Q1129" s="63">
        <f t="shared" si="769"/>
        <v>507779.1</v>
      </c>
      <c r="R1129" s="63" t="s">
        <v>683</v>
      </c>
    </row>
    <row r="1130" spans="1:18" ht="25.5" x14ac:dyDescent="0.2">
      <c r="A1130" s="185" t="s">
        <v>94</v>
      </c>
      <c r="B1130" s="64" t="s">
        <v>575</v>
      </c>
      <c r="C1130" s="64" t="s">
        <v>144</v>
      </c>
      <c r="D1130" s="64" t="s">
        <v>21</v>
      </c>
      <c r="E1130" s="64" t="s">
        <v>302</v>
      </c>
      <c r="F1130" s="64">
        <v>600</v>
      </c>
      <c r="G1130" s="64"/>
      <c r="H1130" s="65">
        <f t="shared" si="794"/>
        <v>0</v>
      </c>
      <c r="I1130" s="65">
        <f t="shared" si="794"/>
        <v>507779.1</v>
      </c>
      <c r="J1130" s="86">
        <f t="shared" si="795"/>
        <v>507779.1</v>
      </c>
      <c r="K1130" s="65">
        <f t="shared" si="796"/>
        <v>507779.1</v>
      </c>
      <c r="L1130" s="235">
        <f t="shared" si="796"/>
        <v>507779.1</v>
      </c>
      <c r="M1130" s="3">
        <f t="shared" si="767"/>
        <v>0</v>
      </c>
      <c r="N1130" s="3">
        <f t="shared" si="782"/>
        <v>100</v>
      </c>
      <c r="O1130" s="3">
        <f t="shared" si="768"/>
        <v>0</v>
      </c>
      <c r="P1130" s="3">
        <f t="shared" si="783"/>
        <v>100</v>
      </c>
      <c r="Q1130" s="3">
        <f t="shared" si="769"/>
        <v>507779.1</v>
      </c>
      <c r="R1130" s="3" t="s">
        <v>683</v>
      </c>
    </row>
    <row r="1131" spans="1:18" x14ac:dyDescent="0.2">
      <c r="A1131" s="185" t="s">
        <v>636</v>
      </c>
      <c r="B1131" s="64" t="s">
        <v>575</v>
      </c>
      <c r="C1131" s="64" t="s">
        <v>144</v>
      </c>
      <c r="D1131" s="64" t="s">
        <v>21</v>
      </c>
      <c r="E1131" s="64" t="s">
        <v>302</v>
      </c>
      <c r="F1131" s="64">
        <v>610</v>
      </c>
      <c r="G1131" s="64"/>
      <c r="H1131" s="65">
        <f t="shared" si="794"/>
        <v>0</v>
      </c>
      <c r="I1131" s="65">
        <v>507779.1</v>
      </c>
      <c r="J1131" s="86">
        <f t="shared" si="795"/>
        <v>507779.1</v>
      </c>
      <c r="K1131" s="65">
        <f t="shared" si="796"/>
        <v>507779.1</v>
      </c>
      <c r="L1131" s="235">
        <f t="shared" si="796"/>
        <v>507779.1</v>
      </c>
      <c r="M1131" s="3">
        <f t="shared" si="767"/>
        <v>0</v>
      </c>
      <c r="N1131" s="3">
        <f t="shared" si="782"/>
        <v>100</v>
      </c>
      <c r="O1131" s="3">
        <f t="shared" si="768"/>
        <v>0</v>
      </c>
      <c r="P1131" s="3">
        <f t="shared" si="783"/>
        <v>100</v>
      </c>
      <c r="Q1131" s="3">
        <f t="shared" si="769"/>
        <v>507779.1</v>
      </c>
      <c r="R1131" s="3" t="s">
        <v>683</v>
      </c>
    </row>
    <row r="1132" spans="1:18" x14ac:dyDescent="0.2">
      <c r="A1132" s="185" t="s">
        <v>480</v>
      </c>
      <c r="B1132" s="64" t="s">
        <v>575</v>
      </c>
      <c r="C1132" s="64" t="s">
        <v>144</v>
      </c>
      <c r="D1132" s="64" t="s">
        <v>21</v>
      </c>
      <c r="E1132" s="64" t="s">
        <v>302</v>
      </c>
      <c r="F1132" s="64" t="s">
        <v>481</v>
      </c>
      <c r="G1132" s="64"/>
      <c r="H1132" s="90"/>
      <c r="I1132" s="65"/>
      <c r="J1132" s="86">
        <v>507779.1</v>
      </c>
      <c r="K1132" s="65">
        <v>507779.1</v>
      </c>
      <c r="L1132" s="235">
        <v>507779.1</v>
      </c>
      <c r="M1132" s="3">
        <f t="shared" si="767"/>
        <v>507779.1</v>
      </c>
      <c r="N1132" s="69" t="s">
        <v>683</v>
      </c>
      <c r="O1132" s="3">
        <f t="shared" si="768"/>
        <v>0</v>
      </c>
      <c r="P1132" s="3">
        <f t="shared" si="783"/>
        <v>100</v>
      </c>
      <c r="Q1132" s="3">
        <f t="shared" si="769"/>
        <v>507779.1</v>
      </c>
      <c r="R1132" s="3" t="s">
        <v>683</v>
      </c>
    </row>
    <row r="1133" spans="1:18" s="16" customFormat="1" ht="63.75" x14ac:dyDescent="0.2">
      <c r="A1133" s="177" t="s">
        <v>582</v>
      </c>
      <c r="B1133" s="61" t="s">
        <v>575</v>
      </c>
      <c r="C1133" s="61" t="s">
        <v>144</v>
      </c>
      <c r="D1133" s="61" t="s">
        <v>21</v>
      </c>
      <c r="E1133" s="61" t="s">
        <v>583</v>
      </c>
      <c r="F1133" s="61" t="s">
        <v>19</v>
      </c>
      <c r="G1133" s="61"/>
      <c r="H1133" s="62">
        <f>H1134</f>
        <v>0</v>
      </c>
      <c r="I1133" s="62">
        <f>I1134</f>
        <v>3017502.7</v>
      </c>
      <c r="J1133" s="88">
        <f t="shared" ref="J1133:J1134" si="797">J1134</f>
        <v>3017502.7</v>
      </c>
      <c r="K1133" s="62">
        <f t="shared" ref="K1133:L1134" si="798">K1134</f>
        <v>3017502.7</v>
      </c>
      <c r="L1133" s="234">
        <f t="shared" si="798"/>
        <v>3017502.7</v>
      </c>
      <c r="M1133" s="63">
        <f t="shared" si="767"/>
        <v>0</v>
      </c>
      <c r="N1133" s="63">
        <f t="shared" si="782"/>
        <v>100</v>
      </c>
      <c r="O1133" s="63">
        <f t="shared" si="768"/>
        <v>0</v>
      </c>
      <c r="P1133" s="63">
        <f t="shared" si="783"/>
        <v>100</v>
      </c>
      <c r="Q1133" s="63">
        <f t="shared" si="769"/>
        <v>3017502.7</v>
      </c>
      <c r="R1133" s="63" t="s">
        <v>683</v>
      </c>
    </row>
    <row r="1134" spans="1:18" ht="25.5" x14ac:dyDescent="0.2">
      <c r="A1134" s="185" t="s">
        <v>94</v>
      </c>
      <c r="B1134" s="64" t="s">
        <v>575</v>
      </c>
      <c r="C1134" s="64" t="s">
        <v>144</v>
      </c>
      <c r="D1134" s="64" t="s">
        <v>21</v>
      </c>
      <c r="E1134" s="64" t="s">
        <v>583</v>
      </c>
      <c r="F1134" s="64">
        <v>600</v>
      </c>
      <c r="G1134" s="64"/>
      <c r="H1134" s="65">
        <f>H1135</f>
        <v>0</v>
      </c>
      <c r="I1134" s="65">
        <f>I1135</f>
        <v>3017502.7</v>
      </c>
      <c r="J1134" s="86">
        <f t="shared" si="797"/>
        <v>3017502.7</v>
      </c>
      <c r="K1134" s="65">
        <f t="shared" si="798"/>
        <v>3017502.7</v>
      </c>
      <c r="L1134" s="235">
        <f t="shared" si="798"/>
        <v>3017502.7</v>
      </c>
      <c r="M1134" s="3">
        <f t="shared" si="767"/>
        <v>0</v>
      </c>
      <c r="N1134" s="3">
        <f t="shared" si="782"/>
        <v>100</v>
      </c>
      <c r="O1134" s="3">
        <f t="shared" si="768"/>
        <v>0</v>
      </c>
      <c r="P1134" s="3">
        <f t="shared" si="783"/>
        <v>100</v>
      </c>
      <c r="Q1134" s="3">
        <f t="shared" si="769"/>
        <v>3017502.7</v>
      </c>
      <c r="R1134" s="3" t="s">
        <v>683</v>
      </c>
    </row>
    <row r="1135" spans="1:18" x14ac:dyDescent="0.2">
      <c r="A1135" s="185" t="s">
        <v>636</v>
      </c>
      <c r="B1135" s="64" t="s">
        <v>575</v>
      </c>
      <c r="C1135" s="64" t="s">
        <v>144</v>
      </c>
      <c r="D1135" s="64" t="s">
        <v>21</v>
      </c>
      <c r="E1135" s="64" t="s">
        <v>583</v>
      </c>
      <c r="F1135" s="64">
        <v>610</v>
      </c>
      <c r="G1135" s="64"/>
      <c r="H1135" s="65">
        <f>H1136+H1137</f>
        <v>0</v>
      </c>
      <c r="I1135" s="65">
        <v>3017502.7</v>
      </c>
      <c r="J1135" s="65">
        <f t="shared" ref="J1135:L1135" si="799">J1136+J1137</f>
        <v>3017502.7</v>
      </c>
      <c r="K1135" s="65">
        <f t="shared" si="799"/>
        <v>3017502.7</v>
      </c>
      <c r="L1135" s="235">
        <f t="shared" si="799"/>
        <v>3017502.7</v>
      </c>
      <c r="M1135" s="3">
        <f t="shared" si="767"/>
        <v>0</v>
      </c>
      <c r="N1135" s="3">
        <f t="shared" si="782"/>
        <v>100</v>
      </c>
      <c r="O1135" s="3">
        <f t="shared" si="768"/>
        <v>0</v>
      </c>
      <c r="P1135" s="3">
        <f t="shared" si="783"/>
        <v>100</v>
      </c>
      <c r="Q1135" s="3">
        <f t="shared" si="769"/>
        <v>3017502.7</v>
      </c>
      <c r="R1135" s="3" t="s">
        <v>683</v>
      </c>
    </row>
    <row r="1136" spans="1:18" ht="51" x14ac:dyDescent="0.2">
      <c r="A1136" s="185" t="s">
        <v>651</v>
      </c>
      <c r="B1136" s="64" t="s">
        <v>575</v>
      </c>
      <c r="C1136" s="64" t="s">
        <v>144</v>
      </c>
      <c r="D1136" s="64" t="s">
        <v>21</v>
      </c>
      <c r="E1136" s="64" t="s">
        <v>583</v>
      </c>
      <c r="F1136" s="64">
        <v>611</v>
      </c>
      <c r="G1136" s="64"/>
      <c r="H1136" s="90"/>
      <c r="I1136" s="65"/>
      <c r="J1136" s="86">
        <v>1508751.35</v>
      </c>
      <c r="K1136" s="65">
        <v>1508751.35</v>
      </c>
      <c r="L1136" s="235">
        <v>1508751.35</v>
      </c>
      <c r="M1136" s="3">
        <f t="shared" si="767"/>
        <v>1508751.35</v>
      </c>
      <c r="N1136" s="3" t="s">
        <v>683</v>
      </c>
      <c r="O1136" s="3">
        <f t="shared" si="768"/>
        <v>0</v>
      </c>
      <c r="P1136" s="3">
        <f t="shared" si="783"/>
        <v>100</v>
      </c>
      <c r="Q1136" s="3">
        <f t="shared" si="769"/>
        <v>1508751.35</v>
      </c>
      <c r="R1136" s="3" t="s">
        <v>683</v>
      </c>
    </row>
    <row r="1137" spans="1:18" ht="51" x14ac:dyDescent="0.2">
      <c r="A1137" s="185" t="s">
        <v>651</v>
      </c>
      <c r="B1137" s="64" t="s">
        <v>575</v>
      </c>
      <c r="C1137" s="64" t="s">
        <v>144</v>
      </c>
      <c r="D1137" s="64" t="s">
        <v>21</v>
      </c>
      <c r="E1137" s="64" t="s">
        <v>583</v>
      </c>
      <c r="F1137" s="64" t="s">
        <v>479</v>
      </c>
      <c r="G1137" s="64" t="s">
        <v>584</v>
      </c>
      <c r="H1137" s="90"/>
      <c r="I1137" s="65"/>
      <c r="J1137" s="86">
        <v>1508751.35</v>
      </c>
      <c r="K1137" s="65">
        <v>1508751.35</v>
      </c>
      <c r="L1137" s="235">
        <v>1508751.35</v>
      </c>
      <c r="M1137" s="3">
        <f t="shared" si="767"/>
        <v>1508751.35</v>
      </c>
      <c r="N1137" s="3" t="s">
        <v>683</v>
      </c>
      <c r="O1137" s="3">
        <f t="shared" si="768"/>
        <v>0</v>
      </c>
      <c r="P1137" s="3">
        <f t="shared" si="783"/>
        <v>100</v>
      </c>
      <c r="Q1137" s="3">
        <f t="shared" si="769"/>
        <v>1508751.35</v>
      </c>
      <c r="R1137" s="3" t="s">
        <v>683</v>
      </c>
    </row>
    <row r="1138" spans="1:18" s="16" customFormat="1" x14ac:dyDescent="0.2">
      <c r="A1138" s="177" t="s">
        <v>529</v>
      </c>
      <c r="B1138" s="61" t="s">
        <v>575</v>
      </c>
      <c r="C1138" s="61" t="s">
        <v>144</v>
      </c>
      <c r="D1138" s="61" t="s">
        <v>144</v>
      </c>
      <c r="E1138" s="61" t="s">
        <v>18</v>
      </c>
      <c r="F1138" s="61" t="s">
        <v>19</v>
      </c>
      <c r="G1138" s="61"/>
      <c r="H1138" s="62">
        <f>H1139+H1143+H1147+H1151</f>
        <v>1216610</v>
      </c>
      <c r="I1138" s="62">
        <f>I1139+I1143+I1147+I1151</f>
        <v>1154810</v>
      </c>
      <c r="J1138" s="88">
        <f t="shared" ref="J1138:L1138" si="800">J1139+J1143+J1147+J1151</f>
        <v>1154810</v>
      </c>
      <c r="K1138" s="62">
        <f t="shared" si="800"/>
        <v>1154810</v>
      </c>
      <c r="L1138" s="234">
        <f t="shared" si="800"/>
        <v>1154810</v>
      </c>
      <c r="M1138" s="63">
        <f t="shared" si="767"/>
        <v>0</v>
      </c>
      <c r="N1138" s="63">
        <f t="shared" si="782"/>
        <v>100</v>
      </c>
      <c r="O1138" s="63">
        <f t="shared" si="768"/>
        <v>0</v>
      </c>
      <c r="P1138" s="63">
        <f t="shared" si="783"/>
        <v>100</v>
      </c>
      <c r="Q1138" s="63">
        <f t="shared" si="769"/>
        <v>-61800</v>
      </c>
      <c r="R1138" s="63">
        <f t="shared" si="770"/>
        <v>94.920311356967318</v>
      </c>
    </row>
    <row r="1139" spans="1:18" s="16" customFormat="1" ht="51" x14ac:dyDescent="0.2">
      <c r="A1139" s="177" t="s">
        <v>585</v>
      </c>
      <c r="B1139" s="61" t="s">
        <v>575</v>
      </c>
      <c r="C1139" s="61" t="s">
        <v>144</v>
      </c>
      <c r="D1139" s="61" t="s">
        <v>144</v>
      </c>
      <c r="E1139" s="61" t="s">
        <v>303</v>
      </c>
      <c r="F1139" s="61" t="s">
        <v>19</v>
      </c>
      <c r="G1139" s="61"/>
      <c r="H1139" s="62">
        <f t="shared" ref="H1139:I1141" si="801">H1140</f>
        <v>0</v>
      </c>
      <c r="I1139" s="62">
        <f t="shared" si="801"/>
        <v>50000</v>
      </c>
      <c r="J1139" s="88">
        <f t="shared" ref="J1139:J1141" si="802">J1140</f>
        <v>50000</v>
      </c>
      <c r="K1139" s="62">
        <f t="shared" ref="K1139:L1141" si="803">K1140</f>
        <v>50000</v>
      </c>
      <c r="L1139" s="234">
        <f t="shared" si="803"/>
        <v>50000</v>
      </c>
      <c r="M1139" s="63">
        <f t="shared" si="767"/>
        <v>0</v>
      </c>
      <c r="N1139" s="63">
        <f t="shared" si="782"/>
        <v>100</v>
      </c>
      <c r="O1139" s="63">
        <f t="shared" si="768"/>
        <v>0</v>
      </c>
      <c r="P1139" s="63">
        <f t="shared" si="783"/>
        <v>100</v>
      </c>
      <c r="Q1139" s="63">
        <f t="shared" si="769"/>
        <v>50000</v>
      </c>
      <c r="R1139" s="63" t="s">
        <v>683</v>
      </c>
    </row>
    <row r="1140" spans="1:18" ht="25.5" x14ac:dyDescent="0.2">
      <c r="A1140" s="184" t="s">
        <v>47</v>
      </c>
      <c r="B1140" s="64" t="s">
        <v>575</v>
      </c>
      <c r="C1140" s="64" t="s">
        <v>144</v>
      </c>
      <c r="D1140" s="64" t="s">
        <v>144</v>
      </c>
      <c r="E1140" s="64" t="s">
        <v>303</v>
      </c>
      <c r="F1140" s="64">
        <v>200</v>
      </c>
      <c r="G1140" s="64"/>
      <c r="H1140" s="65">
        <f t="shared" si="801"/>
        <v>0</v>
      </c>
      <c r="I1140" s="65">
        <f t="shared" si="801"/>
        <v>50000</v>
      </c>
      <c r="J1140" s="86">
        <f t="shared" si="802"/>
        <v>50000</v>
      </c>
      <c r="K1140" s="65">
        <f t="shared" si="803"/>
        <v>50000</v>
      </c>
      <c r="L1140" s="235">
        <f t="shared" si="803"/>
        <v>50000</v>
      </c>
      <c r="M1140" s="3">
        <f t="shared" si="767"/>
        <v>0</v>
      </c>
      <c r="N1140" s="3">
        <f t="shared" si="782"/>
        <v>100</v>
      </c>
      <c r="O1140" s="3">
        <f t="shared" si="768"/>
        <v>0</v>
      </c>
      <c r="P1140" s="3">
        <f t="shared" si="783"/>
        <v>100</v>
      </c>
      <c r="Q1140" s="3">
        <f t="shared" si="769"/>
        <v>50000</v>
      </c>
      <c r="R1140" s="3" t="s">
        <v>683</v>
      </c>
    </row>
    <row r="1141" spans="1:18" ht="25.5" x14ac:dyDescent="0.2">
      <c r="A1141" s="185" t="s">
        <v>11</v>
      </c>
      <c r="B1141" s="64" t="s">
        <v>575</v>
      </c>
      <c r="C1141" s="64" t="s">
        <v>144</v>
      </c>
      <c r="D1141" s="64" t="s">
        <v>144</v>
      </c>
      <c r="E1141" s="64" t="s">
        <v>303</v>
      </c>
      <c r="F1141" s="64">
        <v>240</v>
      </c>
      <c r="G1141" s="64"/>
      <c r="H1141" s="65">
        <f t="shared" si="801"/>
        <v>0</v>
      </c>
      <c r="I1141" s="65">
        <v>50000</v>
      </c>
      <c r="J1141" s="86">
        <f t="shared" si="802"/>
        <v>50000</v>
      </c>
      <c r="K1141" s="65">
        <f t="shared" si="803"/>
        <v>50000</v>
      </c>
      <c r="L1141" s="235">
        <f t="shared" si="803"/>
        <v>50000</v>
      </c>
      <c r="M1141" s="3">
        <f t="shared" si="767"/>
        <v>0</v>
      </c>
      <c r="N1141" s="3">
        <f t="shared" si="782"/>
        <v>100</v>
      </c>
      <c r="O1141" s="3">
        <f t="shared" si="768"/>
        <v>0</v>
      </c>
      <c r="P1141" s="3">
        <f t="shared" si="783"/>
        <v>100</v>
      </c>
      <c r="Q1141" s="3">
        <f t="shared" si="769"/>
        <v>50000</v>
      </c>
      <c r="R1141" s="3" t="s">
        <v>683</v>
      </c>
    </row>
    <row r="1142" spans="1:18" x14ac:dyDescent="0.2">
      <c r="A1142" s="185" t="s">
        <v>331</v>
      </c>
      <c r="B1142" s="64" t="s">
        <v>575</v>
      </c>
      <c r="C1142" s="64" t="s">
        <v>144</v>
      </c>
      <c r="D1142" s="64" t="s">
        <v>144</v>
      </c>
      <c r="E1142" s="64" t="s">
        <v>303</v>
      </c>
      <c r="F1142" s="64" t="s">
        <v>25</v>
      </c>
      <c r="G1142" s="64"/>
      <c r="H1142" s="90">
        <v>0</v>
      </c>
      <c r="I1142" s="65"/>
      <c r="J1142" s="86">
        <v>50000</v>
      </c>
      <c r="K1142" s="65">
        <v>50000</v>
      </c>
      <c r="L1142" s="235">
        <v>50000</v>
      </c>
      <c r="M1142" s="3">
        <f t="shared" si="767"/>
        <v>50000</v>
      </c>
      <c r="N1142" s="3" t="s">
        <v>683</v>
      </c>
      <c r="O1142" s="3">
        <f t="shared" si="768"/>
        <v>0</v>
      </c>
      <c r="P1142" s="3">
        <f t="shared" si="783"/>
        <v>100</v>
      </c>
      <c r="Q1142" s="3">
        <f t="shared" si="769"/>
        <v>50000</v>
      </c>
      <c r="R1142" s="3" t="s">
        <v>683</v>
      </c>
    </row>
    <row r="1143" spans="1:18" s="16" customFormat="1" ht="51" x14ac:dyDescent="0.2">
      <c r="A1143" s="177" t="s">
        <v>586</v>
      </c>
      <c r="B1143" s="61" t="s">
        <v>575</v>
      </c>
      <c r="C1143" s="61" t="s">
        <v>144</v>
      </c>
      <c r="D1143" s="61" t="s">
        <v>144</v>
      </c>
      <c r="E1143" s="61" t="s">
        <v>304</v>
      </c>
      <c r="F1143" s="61" t="s">
        <v>19</v>
      </c>
      <c r="G1143" s="61"/>
      <c r="H1143" s="62">
        <f t="shared" ref="H1143:I1145" si="804">H1144</f>
        <v>6200</v>
      </c>
      <c r="I1143" s="62">
        <f t="shared" si="804"/>
        <v>86200</v>
      </c>
      <c r="J1143" s="88">
        <f t="shared" ref="J1143:J1145" si="805">J1144</f>
        <v>13200</v>
      </c>
      <c r="K1143" s="62">
        <f t="shared" ref="K1143:L1145" si="806">K1144</f>
        <v>13200</v>
      </c>
      <c r="L1143" s="234">
        <f t="shared" si="806"/>
        <v>13200</v>
      </c>
      <c r="M1143" s="63">
        <f t="shared" si="767"/>
        <v>-73000</v>
      </c>
      <c r="N1143" s="63">
        <f t="shared" si="782"/>
        <v>15.31322505800464</v>
      </c>
      <c r="O1143" s="63">
        <f t="shared" si="768"/>
        <v>0</v>
      </c>
      <c r="P1143" s="63">
        <f t="shared" si="783"/>
        <v>100</v>
      </c>
      <c r="Q1143" s="63">
        <f t="shared" si="769"/>
        <v>7000</v>
      </c>
      <c r="R1143" s="63">
        <f t="shared" si="770"/>
        <v>212.90322580645159</v>
      </c>
    </row>
    <row r="1144" spans="1:18" ht="25.5" x14ac:dyDescent="0.2">
      <c r="A1144" s="184" t="s">
        <v>47</v>
      </c>
      <c r="B1144" s="64" t="s">
        <v>575</v>
      </c>
      <c r="C1144" s="64" t="s">
        <v>144</v>
      </c>
      <c r="D1144" s="64" t="s">
        <v>144</v>
      </c>
      <c r="E1144" s="64" t="s">
        <v>304</v>
      </c>
      <c r="F1144" s="64">
        <v>200</v>
      </c>
      <c r="G1144" s="64"/>
      <c r="H1144" s="65">
        <f t="shared" si="804"/>
        <v>6200</v>
      </c>
      <c r="I1144" s="65">
        <f t="shared" si="804"/>
        <v>86200</v>
      </c>
      <c r="J1144" s="86">
        <f t="shared" si="805"/>
        <v>13200</v>
      </c>
      <c r="K1144" s="65">
        <f t="shared" si="806"/>
        <v>13200</v>
      </c>
      <c r="L1144" s="235">
        <f t="shared" si="806"/>
        <v>13200</v>
      </c>
      <c r="M1144" s="3">
        <f t="shared" si="767"/>
        <v>-73000</v>
      </c>
      <c r="N1144" s="3">
        <f t="shared" si="782"/>
        <v>15.31322505800464</v>
      </c>
      <c r="O1144" s="3">
        <f t="shared" si="768"/>
        <v>0</v>
      </c>
      <c r="P1144" s="3">
        <f t="shared" si="783"/>
        <v>100</v>
      </c>
      <c r="Q1144" s="3">
        <f t="shared" si="769"/>
        <v>7000</v>
      </c>
      <c r="R1144" s="3">
        <f t="shared" si="770"/>
        <v>212.90322580645159</v>
      </c>
    </row>
    <row r="1145" spans="1:18" ht="25.5" x14ac:dyDescent="0.2">
      <c r="A1145" s="185" t="s">
        <v>11</v>
      </c>
      <c r="B1145" s="64" t="s">
        <v>575</v>
      </c>
      <c r="C1145" s="64" t="s">
        <v>144</v>
      </c>
      <c r="D1145" s="64" t="s">
        <v>144</v>
      </c>
      <c r="E1145" s="64" t="s">
        <v>304</v>
      </c>
      <c r="F1145" s="64">
        <v>240</v>
      </c>
      <c r="G1145" s="64"/>
      <c r="H1145" s="65">
        <f t="shared" si="804"/>
        <v>6200</v>
      </c>
      <c r="I1145" s="65">
        <v>86200</v>
      </c>
      <c r="J1145" s="86">
        <f t="shared" si="805"/>
        <v>13200</v>
      </c>
      <c r="K1145" s="65">
        <f t="shared" si="806"/>
        <v>13200</v>
      </c>
      <c r="L1145" s="235">
        <f t="shared" si="806"/>
        <v>13200</v>
      </c>
      <c r="M1145" s="3">
        <f t="shared" si="767"/>
        <v>-73000</v>
      </c>
      <c r="N1145" s="3">
        <f t="shared" si="782"/>
        <v>15.31322505800464</v>
      </c>
      <c r="O1145" s="3">
        <f t="shared" si="768"/>
        <v>0</v>
      </c>
      <c r="P1145" s="3">
        <f t="shared" si="783"/>
        <v>100</v>
      </c>
      <c r="Q1145" s="3">
        <f t="shared" si="769"/>
        <v>7000</v>
      </c>
      <c r="R1145" s="3">
        <f t="shared" si="770"/>
        <v>212.90322580645159</v>
      </c>
    </row>
    <row r="1146" spans="1:18" x14ac:dyDescent="0.2">
      <c r="A1146" s="185" t="s">
        <v>331</v>
      </c>
      <c r="B1146" s="64" t="s">
        <v>575</v>
      </c>
      <c r="C1146" s="64" t="s">
        <v>144</v>
      </c>
      <c r="D1146" s="64" t="s">
        <v>144</v>
      </c>
      <c r="E1146" s="64" t="s">
        <v>304</v>
      </c>
      <c r="F1146" s="64" t="s">
        <v>25</v>
      </c>
      <c r="G1146" s="64"/>
      <c r="H1146" s="90">
        <v>6200</v>
      </c>
      <c r="I1146" s="65"/>
      <c r="J1146" s="86">
        <v>13200</v>
      </c>
      <c r="K1146" s="65">
        <v>13200</v>
      </c>
      <c r="L1146" s="235">
        <v>13200</v>
      </c>
      <c r="M1146" s="3">
        <f t="shared" si="767"/>
        <v>13200</v>
      </c>
      <c r="N1146" s="3" t="s">
        <v>683</v>
      </c>
      <c r="O1146" s="3">
        <f t="shared" si="768"/>
        <v>0</v>
      </c>
      <c r="P1146" s="3">
        <f t="shared" si="783"/>
        <v>100</v>
      </c>
      <c r="Q1146" s="3">
        <f t="shared" si="769"/>
        <v>7000</v>
      </c>
      <c r="R1146" s="3">
        <f t="shared" si="770"/>
        <v>212.90322580645159</v>
      </c>
    </row>
    <row r="1147" spans="1:18" s="16" customFormat="1" ht="51" x14ac:dyDescent="0.2">
      <c r="A1147" s="177" t="s">
        <v>585</v>
      </c>
      <c r="B1147" s="61" t="s">
        <v>575</v>
      </c>
      <c r="C1147" s="61" t="s">
        <v>144</v>
      </c>
      <c r="D1147" s="61" t="s">
        <v>144</v>
      </c>
      <c r="E1147" s="61" t="s">
        <v>305</v>
      </c>
      <c r="F1147" s="61" t="s">
        <v>19</v>
      </c>
      <c r="G1147" s="61"/>
      <c r="H1147" s="62">
        <f t="shared" ref="H1147:I1149" si="807">H1148</f>
        <v>493800</v>
      </c>
      <c r="I1147" s="62">
        <f t="shared" si="807"/>
        <v>313800</v>
      </c>
      <c r="J1147" s="88">
        <f t="shared" ref="J1147:J1149" si="808">J1148</f>
        <v>386800</v>
      </c>
      <c r="K1147" s="62">
        <f t="shared" ref="K1147:L1149" si="809">K1148</f>
        <v>386800</v>
      </c>
      <c r="L1147" s="234">
        <f t="shared" si="809"/>
        <v>386800</v>
      </c>
      <c r="M1147" s="63">
        <f t="shared" si="767"/>
        <v>73000</v>
      </c>
      <c r="N1147" s="63">
        <f t="shared" si="782"/>
        <v>123.26322498406628</v>
      </c>
      <c r="O1147" s="63">
        <f t="shared" si="768"/>
        <v>0</v>
      </c>
      <c r="P1147" s="63">
        <f t="shared" si="783"/>
        <v>100</v>
      </c>
      <c r="Q1147" s="63">
        <f t="shared" si="769"/>
        <v>-107000</v>
      </c>
      <c r="R1147" s="63">
        <f t="shared" si="770"/>
        <v>78.331308221952213</v>
      </c>
    </row>
    <row r="1148" spans="1:18" ht="25.5" x14ac:dyDescent="0.2">
      <c r="A1148" s="184" t="s">
        <v>47</v>
      </c>
      <c r="B1148" s="64" t="s">
        <v>575</v>
      </c>
      <c r="C1148" s="64" t="s">
        <v>144</v>
      </c>
      <c r="D1148" s="64" t="s">
        <v>144</v>
      </c>
      <c r="E1148" s="64" t="s">
        <v>305</v>
      </c>
      <c r="F1148" s="64">
        <v>200</v>
      </c>
      <c r="G1148" s="64"/>
      <c r="H1148" s="65">
        <f t="shared" si="807"/>
        <v>493800</v>
      </c>
      <c r="I1148" s="65">
        <f t="shared" si="807"/>
        <v>313800</v>
      </c>
      <c r="J1148" s="86">
        <f t="shared" si="808"/>
        <v>386800</v>
      </c>
      <c r="K1148" s="65">
        <f t="shared" si="809"/>
        <v>386800</v>
      </c>
      <c r="L1148" s="235">
        <f t="shared" si="809"/>
        <v>386800</v>
      </c>
      <c r="M1148" s="3">
        <f t="shared" si="767"/>
        <v>73000</v>
      </c>
      <c r="N1148" s="3">
        <f t="shared" si="782"/>
        <v>123.26322498406628</v>
      </c>
      <c r="O1148" s="3">
        <f t="shared" si="768"/>
        <v>0</v>
      </c>
      <c r="P1148" s="3">
        <f t="shared" si="783"/>
        <v>100</v>
      </c>
      <c r="Q1148" s="3">
        <f t="shared" si="769"/>
        <v>-107000</v>
      </c>
      <c r="R1148" s="3">
        <f t="shared" si="770"/>
        <v>78.331308221952213</v>
      </c>
    </row>
    <row r="1149" spans="1:18" ht="25.5" x14ac:dyDescent="0.2">
      <c r="A1149" s="185" t="s">
        <v>11</v>
      </c>
      <c r="B1149" s="64" t="s">
        <v>575</v>
      </c>
      <c r="C1149" s="64" t="s">
        <v>144</v>
      </c>
      <c r="D1149" s="64" t="s">
        <v>144</v>
      </c>
      <c r="E1149" s="64" t="s">
        <v>305</v>
      </c>
      <c r="F1149" s="64">
        <v>240</v>
      </c>
      <c r="G1149" s="64"/>
      <c r="H1149" s="65">
        <f t="shared" si="807"/>
        <v>493800</v>
      </c>
      <c r="I1149" s="65">
        <v>313800</v>
      </c>
      <c r="J1149" s="86">
        <f t="shared" si="808"/>
        <v>386800</v>
      </c>
      <c r="K1149" s="65">
        <f t="shared" si="809"/>
        <v>386800</v>
      </c>
      <c r="L1149" s="235">
        <f t="shared" si="809"/>
        <v>386800</v>
      </c>
      <c r="M1149" s="3">
        <f t="shared" ref="M1149:M1212" si="810">J1149-I1149</f>
        <v>73000</v>
      </c>
      <c r="N1149" s="3">
        <f t="shared" ref="N1149:N1156" si="811">J1149/I1149*100</f>
        <v>123.26322498406628</v>
      </c>
      <c r="O1149" s="3">
        <f t="shared" ref="O1149:O1212" si="812">L1149-K1149</f>
        <v>0</v>
      </c>
      <c r="P1149" s="3">
        <f t="shared" ref="P1149:P1156" si="813">L1149/K1149*100</f>
        <v>100</v>
      </c>
      <c r="Q1149" s="3">
        <f t="shared" ref="Q1149:Q1212" si="814">L1149-H1149</f>
        <v>-107000</v>
      </c>
      <c r="R1149" s="3">
        <f t="shared" ref="R1149:R1212" si="815">L1149/H1149*100</f>
        <v>78.331308221952213</v>
      </c>
    </row>
    <row r="1150" spans="1:18" x14ac:dyDescent="0.2">
      <c r="A1150" s="185" t="s">
        <v>331</v>
      </c>
      <c r="B1150" s="64" t="s">
        <v>575</v>
      </c>
      <c r="C1150" s="64" t="s">
        <v>144</v>
      </c>
      <c r="D1150" s="64" t="s">
        <v>144</v>
      </c>
      <c r="E1150" s="64" t="s">
        <v>305</v>
      </c>
      <c r="F1150" s="64" t="s">
        <v>25</v>
      </c>
      <c r="G1150" s="64"/>
      <c r="H1150" s="90">
        <v>493800</v>
      </c>
      <c r="I1150" s="65"/>
      <c r="J1150" s="86">
        <v>386800</v>
      </c>
      <c r="K1150" s="65">
        <v>386800</v>
      </c>
      <c r="L1150" s="235">
        <v>386800</v>
      </c>
      <c r="M1150" s="3">
        <f t="shared" si="810"/>
        <v>386800</v>
      </c>
      <c r="N1150" s="3" t="s">
        <v>683</v>
      </c>
      <c r="O1150" s="3">
        <f t="shared" si="812"/>
        <v>0</v>
      </c>
      <c r="P1150" s="3">
        <f t="shared" si="813"/>
        <v>100</v>
      </c>
      <c r="Q1150" s="3">
        <f t="shared" si="814"/>
        <v>-107000</v>
      </c>
      <c r="R1150" s="3">
        <f t="shared" si="815"/>
        <v>78.331308221952213</v>
      </c>
    </row>
    <row r="1151" spans="1:18" s="16" customFormat="1" ht="38.25" x14ac:dyDescent="0.2">
      <c r="A1151" s="177" t="s">
        <v>760</v>
      </c>
      <c r="B1151" s="61" t="s">
        <v>575</v>
      </c>
      <c r="C1151" s="61" t="s">
        <v>144</v>
      </c>
      <c r="D1151" s="61" t="s">
        <v>144</v>
      </c>
      <c r="E1151" s="61" t="s">
        <v>306</v>
      </c>
      <c r="F1151" s="61" t="s">
        <v>19</v>
      </c>
      <c r="G1151" s="61"/>
      <c r="H1151" s="62">
        <f t="shared" ref="H1151:I1153" si="816">H1152</f>
        <v>716610</v>
      </c>
      <c r="I1151" s="62">
        <f t="shared" si="816"/>
        <v>704810</v>
      </c>
      <c r="J1151" s="88">
        <f t="shared" ref="J1151:J1153" si="817">J1152</f>
        <v>704810</v>
      </c>
      <c r="K1151" s="62">
        <f t="shared" ref="K1151:L1153" si="818">K1152</f>
        <v>704810</v>
      </c>
      <c r="L1151" s="234">
        <f t="shared" si="818"/>
        <v>704810</v>
      </c>
      <c r="M1151" s="63">
        <f t="shared" si="810"/>
        <v>0</v>
      </c>
      <c r="N1151" s="63">
        <f t="shared" si="811"/>
        <v>100</v>
      </c>
      <c r="O1151" s="63">
        <f t="shared" si="812"/>
        <v>0</v>
      </c>
      <c r="P1151" s="63">
        <f t="shared" si="813"/>
        <v>100</v>
      </c>
      <c r="Q1151" s="63">
        <f t="shared" si="814"/>
        <v>-11800</v>
      </c>
      <c r="R1151" s="63">
        <f t="shared" si="815"/>
        <v>98.35335817250666</v>
      </c>
    </row>
    <row r="1152" spans="1:18" ht="25.5" x14ac:dyDescent="0.2">
      <c r="A1152" s="184" t="s">
        <v>47</v>
      </c>
      <c r="B1152" s="64" t="s">
        <v>575</v>
      </c>
      <c r="C1152" s="64" t="s">
        <v>144</v>
      </c>
      <c r="D1152" s="64" t="s">
        <v>144</v>
      </c>
      <c r="E1152" s="64" t="s">
        <v>306</v>
      </c>
      <c r="F1152" s="64">
        <v>200</v>
      </c>
      <c r="G1152" s="64"/>
      <c r="H1152" s="65">
        <f t="shared" si="816"/>
        <v>716610</v>
      </c>
      <c r="I1152" s="65">
        <f t="shared" si="816"/>
        <v>704810</v>
      </c>
      <c r="J1152" s="86">
        <f t="shared" si="817"/>
        <v>704810</v>
      </c>
      <c r="K1152" s="65">
        <f t="shared" si="818"/>
        <v>704810</v>
      </c>
      <c r="L1152" s="235">
        <f t="shared" si="818"/>
        <v>704810</v>
      </c>
      <c r="M1152" s="3">
        <f t="shared" si="810"/>
        <v>0</v>
      </c>
      <c r="N1152" s="3">
        <f t="shared" si="811"/>
        <v>100</v>
      </c>
      <c r="O1152" s="3">
        <f t="shared" si="812"/>
        <v>0</v>
      </c>
      <c r="P1152" s="3">
        <f t="shared" si="813"/>
        <v>100</v>
      </c>
      <c r="Q1152" s="3">
        <f t="shared" si="814"/>
        <v>-11800</v>
      </c>
      <c r="R1152" s="3">
        <f t="shared" si="815"/>
        <v>98.35335817250666</v>
      </c>
    </row>
    <row r="1153" spans="1:18" ht="25.5" x14ac:dyDescent="0.2">
      <c r="A1153" s="185" t="s">
        <v>11</v>
      </c>
      <c r="B1153" s="64" t="s">
        <v>575</v>
      </c>
      <c r="C1153" s="64" t="s">
        <v>144</v>
      </c>
      <c r="D1153" s="64" t="s">
        <v>144</v>
      </c>
      <c r="E1153" s="64" t="s">
        <v>306</v>
      </c>
      <c r="F1153" s="64">
        <v>240</v>
      </c>
      <c r="G1153" s="64"/>
      <c r="H1153" s="65">
        <f t="shared" si="816"/>
        <v>716610</v>
      </c>
      <c r="I1153" s="65">
        <v>704810</v>
      </c>
      <c r="J1153" s="86">
        <f t="shared" si="817"/>
        <v>704810</v>
      </c>
      <c r="K1153" s="65">
        <f t="shared" si="818"/>
        <v>704810</v>
      </c>
      <c r="L1153" s="235">
        <f t="shared" si="818"/>
        <v>704810</v>
      </c>
      <c r="M1153" s="3">
        <f t="shared" si="810"/>
        <v>0</v>
      </c>
      <c r="N1153" s="3">
        <f t="shared" si="811"/>
        <v>100</v>
      </c>
      <c r="O1153" s="3">
        <f t="shared" si="812"/>
        <v>0</v>
      </c>
      <c r="P1153" s="3">
        <f t="shared" si="813"/>
        <v>100</v>
      </c>
      <c r="Q1153" s="3">
        <f t="shared" si="814"/>
        <v>-11800</v>
      </c>
      <c r="R1153" s="3">
        <f t="shared" si="815"/>
        <v>98.35335817250666</v>
      </c>
    </row>
    <row r="1154" spans="1:18" x14ac:dyDescent="0.2">
      <c r="A1154" s="185" t="s">
        <v>331</v>
      </c>
      <c r="B1154" s="64" t="s">
        <v>575</v>
      </c>
      <c r="C1154" s="64" t="s">
        <v>144</v>
      </c>
      <c r="D1154" s="64" t="s">
        <v>144</v>
      </c>
      <c r="E1154" s="64" t="s">
        <v>306</v>
      </c>
      <c r="F1154" s="64" t="s">
        <v>25</v>
      </c>
      <c r="G1154" s="64" t="s">
        <v>587</v>
      </c>
      <c r="H1154" s="90">
        <v>716610</v>
      </c>
      <c r="I1154" s="65"/>
      <c r="J1154" s="86">
        <v>704810</v>
      </c>
      <c r="K1154" s="65">
        <v>704810</v>
      </c>
      <c r="L1154" s="235">
        <v>704810</v>
      </c>
      <c r="M1154" s="3">
        <f t="shared" si="810"/>
        <v>704810</v>
      </c>
      <c r="N1154" s="3" t="s">
        <v>683</v>
      </c>
      <c r="O1154" s="3">
        <f t="shared" si="812"/>
        <v>0</v>
      </c>
      <c r="P1154" s="3">
        <f t="shared" si="813"/>
        <v>100</v>
      </c>
      <c r="Q1154" s="3">
        <f t="shared" si="814"/>
        <v>-11800</v>
      </c>
      <c r="R1154" s="3">
        <f t="shared" si="815"/>
        <v>98.35335817250666</v>
      </c>
    </row>
    <row r="1155" spans="1:18" s="16" customFormat="1" x14ac:dyDescent="0.2">
      <c r="A1155" s="177" t="s">
        <v>588</v>
      </c>
      <c r="B1155" s="61" t="s">
        <v>575</v>
      </c>
      <c r="C1155" s="61" t="s">
        <v>307</v>
      </c>
      <c r="D1155" s="61" t="s">
        <v>17</v>
      </c>
      <c r="E1155" s="61" t="s">
        <v>18</v>
      </c>
      <c r="F1155" s="61" t="s">
        <v>19</v>
      </c>
      <c r="G1155" s="61"/>
      <c r="H1155" s="62">
        <f>H1156+H1317</f>
        <v>174610867.66</v>
      </c>
      <c r="I1155" s="62">
        <f>I1156+I1317</f>
        <v>189151707.47</v>
      </c>
      <c r="J1155" s="88">
        <f>J1156+J1317</f>
        <v>189826867.47</v>
      </c>
      <c r="K1155" s="62">
        <f>K1156+K1317</f>
        <v>189826867.47</v>
      </c>
      <c r="L1155" s="234">
        <f>L1156+L1317</f>
        <v>189619841.38999999</v>
      </c>
      <c r="M1155" s="63">
        <f t="shared" si="810"/>
        <v>675160</v>
      </c>
      <c r="N1155" s="63">
        <f t="shared" si="811"/>
        <v>100.35694100202986</v>
      </c>
      <c r="O1155" s="63">
        <f t="shared" si="812"/>
        <v>-207026.08000001311</v>
      </c>
      <c r="P1155" s="63">
        <f t="shared" si="813"/>
        <v>99.890939526759709</v>
      </c>
      <c r="Q1155" s="63">
        <f t="shared" si="814"/>
        <v>15008973.729999989</v>
      </c>
      <c r="R1155" s="63">
        <f t="shared" si="815"/>
        <v>108.5956698635879</v>
      </c>
    </row>
    <row r="1156" spans="1:18" s="16" customFormat="1" x14ac:dyDescent="0.2">
      <c r="A1156" s="193" t="s">
        <v>589</v>
      </c>
      <c r="B1156" s="101" t="s">
        <v>575</v>
      </c>
      <c r="C1156" s="101" t="s">
        <v>307</v>
      </c>
      <c r="D1156" s="101" t="s">
        <v>16</v>
      </c>
      <c r="E1156" s="101" t="s">
        <v>18</v>
      </c>
      <c r="F1156" s="101" t="s">
        <v>19</v>
      </c>
      <c r="G1156" s="101"/>
      <c r="H1156" s="110">
        <f>H1157+H1229+H1234+H1238+H1243+H1247+H1251+H1255+H1260+H1264+H1269+H1273+H1278+H1282+H1286+H1290+H1294+H1300+H1304+H1308+H1312</f>
        <v>159535727.25999999</v>
      </c>
      <c r="I1156" s="110">
        <f t="shared" ref="I1156:L1156" si="819">I1157+I1229+I1234+I1238+I1243+I1247+I1251+I1255+I1260+I1264+I1269+I1273+I1278+I1282+I1286+I1290+I1294+I1300+I1304+I1308+I1312</f>
        <v>172817935.47</v>
      </c>
      <c r="J1156" s="110">
        <f t="shared" si="819"/>
        <v>173420945.47</v>
      </c>
      <c r="K1156" s="110">
        <f t="shared" si="819"/>
        <v>173420945.47</v>
      </c>
      <c r="L1156" s="247">
        <f t="shared" si="819"/>
        <v>173420945.47</v>
      </c>
      <c r="M1156" s="63">
        <f t="shared" si="810"/>
        <v>603010</v>
      </c>
      <c r="N1156" s="63">
        <f t="shared" si="811"/>
        <v>100.34892790401646</v>
      </c>
      <c r="O1156" s="63">
        <f t="shared" si="812"/>
        <v>0</v>
      </c>
      <c r="P1156" s="63">
        <f t="shared" si="813"/>
        <v>100</v>
      </c>
      <c r="Q1156" s="63">
        <f t="shared" si="814"/>
        <v>13885218.210000008</v>
      </c>
      <c r="R1156" s="63">
        <f t="shared" si="815"/>
        <v>108.70351641508542</v>
      </c>
    </row>
    <row r="1157" spans="1:18" s="16" customFormat="1" ht="25.5" x14ac:dyDescent="0.25">
      <c r="A1157" s="198" t="s">
        <v>757</v>
      </c>
      <c r="B1157" s="40">
        <v>956</v>
      </c>
      <c r="C1157" s="41" t="s">
        <v>307</v>
      </c>
      <c r="D1157" s="41" t="s">
        <v>16</v>
      </c>
      <c r="E1157" s="41" t="s">
        <v>693</v>
      </c>
      <c r="F1157" s="41" t="s">
        <v>19</v>
      </c>
      <c r="G1157" s="81"/>
      <c r="H1157" s="42">
        <f>H1158+H1188</f>
        <v>159535727.25999999</v>
      </c>
      <c r="I1157" s="42">
        <f t="shared" ref="I1157:L1157" si="820">I1158+I1188</f>
        <v>0</v>
      </c>
      <c r="J1157" s="42">
        <f t="shared" si="820"/>
        <v>0</v>
      </c>
      <c r="K1157" s="42">
        <f t="shared" si="820"/>
        <v>0</v>
      </c>
      <c r="L1157" s="239">
        <f t="shared" si="820"/>
        <v>0</v>
      </c>
      <c r="M1157" s="63">
        <f t="shared" si="810"/>
        <v>0</v>
      </c>
      <c r="N1157" s="63" t="s">
        <v>683</v>
      </c>
      <c r="O1157" s="63">
        <f t="shared" si="812"/>
        <v>0</v>
      </c>
      <c r="P1157" s="63" t="s">
        <v>683</v>
      </c>
      <c r="Q1157" s="63">
        <f t="shared" si="814"/>
        <v>-159535727.25999999</v>
      </c>
      <c r="R1157" s="63">
        <f t="shared" si="815"/>
        <v>0</v>
      </c>
    </row>
    <row r="1158" spans="1:18" s="16" customFormat="1" ht="38.25" x14ac:dyDescent="0.25">
      <c r="A1158" s="198" t="s">
        <v>761</v>
      </c>
      <c r="B1158" s="40">
        <v>956</v>
      </c>
      <c r="C1158" s="41" t="s">
        <v>307</v>
      </c>
      <c r="D1158" s="41" t="s">
        <v>16</v>
      </c>
      <c r="E1158" s="41" t="s">
        <v>711</v>
      </c>
      <c r="F1158" s="41" t="s">
        <v>19</v>
      </c>
      <c r="G1158" s="81"/>
      <c r="H1158" s="42">
        <f>H1159+H1164+H1169+H1172+H1174+H1180+H1184</f>
        <v>41767778.120000005</v>
      </c>
      <c r="I1158" s="42">
        <f t="shared" ref="I1158:L1158" si="821">I1159+I1164+I1169+I1172+I1174+I1180+I1184</f>
        <v>0</v>
      </c>
      <c r="J1158" s="42">
        <f t="shared" si="821"/>
        <v>0</v>
      </c>
      <c r="K1158" s="42">
        <f t="shared" si="821"/>
        <v>0</v>
      </c>
      <c r="L1158" s="239">
        <f t="shared" si="821"/>
        <v>0</v>
      </c>
      <c r="M1158" s="63">
        <f t="shared" si="810"/>
        <v>0</v>
      </c>
      <c r="N1158" s="63" t="s">
        <v>683</v>
      </c>
      <c r="O1158" s="63">
        <f t="shared" si="812"/>
        <v>0</v>
      </c>
      <c r="P1158" s="63" t="s">
        <v>683</v>
      </c>
      <c r="Q1158" s="63">
        <f t="shared" si="814"/>
        <v>-41767778.120000005</v>
      </c>
      <c r="R1158" s="63">
        <f t="shared" si="815"/>
        <v>0</v>
      </c>
    </row>
    <row r="1159" spans="1:18" s="16" customFormat="1" ht="51" x14ac:dyDescent="0.25">
      <c r="A1159" s="198" t="s">
        <v>762</v>
      </c>
      <c r="B1159" s="40">
        <v>956</v>
      </c>
      <c r="C1159" s="41" t="s">
        <v>307</v>
      </c>
      <c r="D1159" s="41" t="s">
        <v>16</v>
      </c>
      <c r="E1159" s="41" t="s">
        <v>712</v>
      </c>
      <c r="F1159" s="41" t="s">
        <v>19</v>
      </c>
      <c r="G1159" s="81"/>
      <c r="H1159" s="42">
        <f t="shared" ref="H1159:L1160" si="822">H1160</f>
        <v>3507810.91</v>
      </c>
      <c r="I1159" s="42">
        <f t="shared" si="822"/>
        <v>0</v>
      </c>
      <c r="J1159" s="42">
        <f t="shared" si="822"/>
        <v>0</v>
      </c>
      <c r="K1159" s="42">
        <f t="shared" si="822"/>
        <v>0</v>
      </c>
      <c r="L1159" s="239">
        <f t="shared" si="822"/>
        <v>0</v>
      </c>
      <c r="M1159" s="63">
        <f t="shared" si="810"/>
        <v>0</v>
      </c>
      <c r="N1159" s="63" t="s">
        <v>683</v>
      </c>
      <c r="O1159" s="63">
        <f t="shared" si="812"/>
        <v>0</v>
      </c>
      <c r="P1159" s="63" t="s">
        <v>683</v>
      </c>
      <c r="Q1159" s="63">
        <f t="shared" si="814"/>
        <v>-3507810.91</v>
      </c>
      <c r="R1159" s="63">
        <f t="shared" si="815"/>
        <v>0</v>
      </c>
    </row>
    <row r="1160" spans="1:18" ht="25.5" x14ac:dyDescent="0.25">
      <c r="A1160" s="199" t="s">
        <v>94</v>
      </c>
      <c r="B1160" s="60">
        <v>956</v>
      </c>
      <c r="C1160" s="4" t="s">
        <v>307</v>
      </c>
      <c r="D1160" s="4" t="s">
        <v>16</v>
      </c>
      <c r="E1160" s="4" t="s">
        <v>712</v>
      </c>
      <c r="F1160" s="4" t="s">
        <v>696</v>
      </c>
      <c r="G1160" s="75"/>
      <c r="H1160" s="59">
        <f t="shared" si="822"/>
        <v>3507810.91</v>
      </c>
      <c r="I1160" s="59">
        <f t="shared" si="822"/>
        <v>0</v>
      </c>
      <c r="J1160" s="59">
        <f t="shared" si="822"/>
        <v>0</v>
      </c>
      <c r="K1160" s="59">
        <f t="shared" si="822"/>
        <v>0</v>
      </c>
      <c r="L1160" s="240">
        <f t="shared" si="822"/>
        <v>0</v>
      </c>
      <c r="M1160" s="3">
        <f t="shared" si="810"/>
        <v>0</v>
      </c>
      <c r="N1160" s="3" t="s">
        <v>683</v>
      </c>
      <c r="O1160" s="3">
        <f t="shared" si="812"/>
        <v>0</v>
      </c>
      <c r="P1160" s="3" t="s">
        <v>683</v>
      </c>
      <c r="Q1160" s="3">
        <f t="shared" si="814"/>
        <v>-3507810.91</v>
      </c>
      <c r="R1160" s="3">
        <f t="shared" si="815"/>
        <v>0</v>
      </c>
    </row>
    <row r="1161" spans="1:18" ht="13.5" x14ac:dyDescent="0.25">
      <c r="A1161" s="199" t="s">
        <v>636</v>
      </c>
      <c r="B1161" s="60">
        <v>956</v>
      </c>
      <c r="C1161" s="4" t="s">
        <v>307</v>
      </c>
      <c r="D1161" s="4" t="s">
        <v>16</v>
      </c>
      <c r="E1161" s="4" t="s">
        <v>712</v>
      </c>
      <c r="F1161" s="4" t="s">
        <v>697</v>
      </c>
      <c r="G1161" s="75"/>
      <c r="H1161" s="59">
        <f>H1162+H1163</f>
        <v>3507810.91</v>
      </c>
      <c r="I1161" s="59">
        <f t="shared" ref="I1161:L1161" si="823">I1162+I1163</f>
        <v>0</v>
      </c>
      <c r="J1161" s="59">
        <f t="shared" si="823"/>
        <v>0</v>
      </c>
      <c r="K1161" s="59">
        <f t="shared" si="823"/>
        <v>0</v>
      </c>
      <c r="L1161" s="240">
        <f t="shared" si="823"/>
        <v>0</v>
      </c>
      <c r="M1161" s="3">
        <f t="shared" si="810"/>
        <v>0</v>
      </c>
      <c r="N1161" s="3" t="s">
        <v>683</v>
      </c>
      <c r="O1161" s="3">
        <f t="shared" si="812"/>
        <v>0</v>
      </c>
      <c r="P1161" s="3" t="s">
        <v>683</v>
      </c>
      <c r="Q1161" s="3">
        <f t="shared" si="814"/>
        <v>-3507810.91</v>
      </c>
      <c r="R1161" s="3">
        <f t="shared" si="815"/>
        <v>0</v>
      </c>
    </row>
    <row r="1162" spans="1:18" s="15" customFormat="1" ht="51" x14ac:dyDescent="0.25">
      <c r="A1162" s="202" t="s">
        <v>698</v>
      </c>
      <c r="B1162" s="7">
        <v>956</v>
      </c>
      <c r="C1162" s="8" t="s">
        <v>307</v>
      </c>
      <c r="D1162" s="8" t="s">
        <v>16</v>
      </c>
      <c r="E1162" s="8" t="s">
        <v>712</v>
      </c>
      <c r="F1162" s="8" t="s">
        <v>479</v>
      </c>
      <c r="G1162" s="96"/>
      <c r="H1162" s="43">
        <v>2672693</v>
      </c>
      <c r="I1162" s="106"/>
      <c r="J1162" s="87"/>
      <c r="K1162" s="68"/>
      <c r="L1162" s="236"/>
      <c r="M1162" s="69">
        <f t="shared" si="810"/>
        <v>0</v>
      </c>
      <c r="N1162" s="69" t="s">
        <v>683</v>
      </c>
      <c r="O1162" s="69">
        <f t="shared" si="812"/>
        <v>0</v>
      </c>
      <c r="P1162" s="69" t="s">
        <v>683</v>
      </c>
      <c r="Q1162" s="69">
        <f t="shared" si="814"/>
        <v>-2672693</v>
      </c>
      <c r="R1162" s="69">
        <f t="shared" si="815"/>
        <v>0</v>
      </c>
    </row>
    <row r="1163" spans="1:18" s="15" customFormat="1" ht="13.5" x14ac:dyDescent="0.25">
      <c r="A1163" s="202" t="s">
        <v>699</v>
      </c>
      <c r="B1163" s="7">
        <v>956</v>
      </c>
      <c r="C1163" s="8" t="s">
        <v>307</v>
      </c>
      <c r="D1163" s="8" t="s">
        <v>16</v>
      </c>
      <c r="E1163" s="8" t="s">
        <v>712</v>
      </c>
      <c r="F1163" s="8" t="s">
        <v>481</v>
      </c>
      <c r="G1163" s="96"/>
      <c r="H1163" s="43">
        <v>835117.91</v>
      </c>
      <c r="I1163" s="106"/>
      <c r="J1163" s="87"/>
      <c r="K1163" s="68"/>
      <c r="L1163" s="236"/>
      <c r="M1163" s="69">
        <f t="shared" si="810"/>
        <v>0</v>
      </c>
      <c r="N1163" s="69" t="s">
        <v>683</v>
      </c>
      <c r="O1163" s="69">
        <f t="shared" si="812"/>
        <v>0</v>
      </c>
      <c r="P1163" s="69" t="s">
        <v>683</v>
      </c>
      <c r="Q1163" s="69">
        <f t="shared" si="814"/>
        <v>-835117.91</v>
      </c>
      <c r="R1163" s="69">
        <f t="shared" si="815"/>
        <v>0</v>
      </c>
    </row>
    <row r="1164" spans="1:18" s="16" customFormat="1" ht="76.5" x14ac:dyDescent="0.25">
      <c r="A1164" s="198" t="s">
        <v>763</v>
      </c>
      <c r="B1164" s="40" t="s">
        <v>575</v>
      </c>
      <c r="C1164" s="41" t="s">
        <v>307</v>
      </c>
      <c r="D1164" s="41" t="s">
        <v>16</v>
      </c>
      <c r="E1164" s="41" t="s">
        <v>713</v>
      </c>
      <c r="F1164" s="41" t="s">
        <v>19</v>
      </c>
      <c r="G1164" s="81" t="s">
        <v>386</v>
      </c>
      <c r="H1164" s="42">
        <f t="shared" ref="H1164:L1165" si="824">H1165</f>
        <v>3759203.7</v>
      </c>
      <c r="I1164" s="42">
        <f t="shared" si="824"/>
        <v>0</v>
      </c>
      <c r="J1164" s="42">
        <f t="shared" si="824"/>
        <v>0</v>
      </c>
      <c r="K1164" s="42">
        <f t="shared" si="824"/>
        <v>0</v>
      </c>
      <c r="L1164" s="239">
        <f t="shared" si="824"/>
        <v>0</v>
      </c>
      <c r="M1164" s="63">
        <f t="shared" si="810"/>
        <v>0</v>
      </c>
      <c r="N1164" s="63" t="s">
        <v>683</v>
      </c>
      <c r="O1164" s="63">
        <f t="shared" si="812"/>
        <v>0</v>
      </c>
      <c r="P1164" s="63" t="s">
        <v>683</v>
      </c>
      <c r="Q1164" s="63">
        <f t="shared" si="814"/>
        <v>-3759203.7</v>
      </c>
      <c r="R1164" s="63">
        <f t="shared" si="815"/>
        <v>0</v>
      </c>
    </row>
    <row r="1165" spans="1:18" ht="13.5" x14ac:dyDescent="0.25">
      <c r="A1165" s="199" t="s">
        <v>636</v>
      </c>
      <c r="B1165" s="60">
        <v>956</v>
      </c>
      <c r="C1165" s="4" t="s">
        <v>307</v>
      </c>
      <c r="D1165" s="4" t="s">
        <v>16</v>
      </c>
      <c r="E1165" s="8" t="s">
        <v>713</v>
      </c>
      <c r="F1165" s="4" t="s">
        <v>697</v>
      </c>
      <c r="G1165" s="75"/>
      <c r="H1165" s="59">
        <f t="shared" si="824"/>
        <v>3759203.7</v>
      </c>
      <c r="I1165" s="59">
        <f t="shared" si="824"/>
        <v>0</v>
      </c>
      <c r="J1165" s="59">
        <f t="shared" si="824"/>
        <v>0</v>
      </c>
      <c r="K1165" s="59">
        <f t="shared" si="824"/>
        <v>0</v>
      </c>
      <c r="L1165" s="240">
        <f t="shared" si="824"/>
        <v>0</v>
      </c>
      <c r="M1165" s="3">
        <f t="shared" si="810"/>
        <v>0</v>
      </c>
      <c r="N1165" s="3" t="s">
        <v>683</v>
      </c>
      <c r="O1165" s="3">
        <f t="shared" si="812"/>
        <v>0</v>
      </c>
      <c r="P1165" s="3" t="s">
        <v>683</v>
      </c>
      <c r="Q1165" s="3">
        <f t="shared" si="814"/>
        <v>-3759203.7</v>
      </c>
      <c r="R1165" s="3">
        <f t="shared" si="815"/>
        <v>0</v>
      </c>
    </row>
    <row r="1166" spans="1:18" s="15" customFormat="1" ht="51" x14ac:dyDescent="0.25">
      <c r="A1166" s="202" t="s">
        <v>702</v>
      </c>
      <c r="B1166" s="7" t="s">
        <v>575</v>
      </c>
      <c r="C1166" s="8" t="s">
        <v>307</v>
      </c>
      <c r="D1166" s="8" t="s">
        <v>16</v>
      </c>
      <c r="E1166" s="8" t="s">
        <v>713</v>
      </c>
      <c r="F1166" s="8" t="s">
        <v>479</v>
      </c>
      <c r="G1166" s="96"/>
      <c r="H1166" s="43">
        <f t="shared" ref="H1166" si="825">H1167+H1168</f>
        <v>3759203.7</v>
      </c>
      <c r="I1166" s="106"/>
      <c r="J1166" s="87"/>
      <c r="K1166" s="68"/>
      <c r="L1166" s="236"/>
      <c r="M1166" s="69">
        <f t="shared" si="810"/>
        <v>0</v>
      </c>
      <c r="N1166" s="69" t="s">
        <v>683</v>
      </c>
      <c r="O1166" s="69">
        <f t="shared" si="812"/>
        <v>0</v>
      </c>
      <c r="P1166" s="69" t="s">
        <v>683</v>
      </c>
      <c r="Q1166" s="69">
        <f t="shared" si="814"/>
        <v>-3759203.7</v>
      </c>
      <c r="R1166" s="69">
        <f t="shared" si="815"/>
        <v>0</v>
      </c>
    </row>
    <row r="1167" spans="1:18" s="15" customFormat="1" ht="51" x14ac:dyDescent="0.25">
      <c r="A1167" s="202" t="s">
        <v>702</v>
      </c>
      <c r="B1167" s="7" t="s">
        <v>575</v>
      </c>
      <c r="C1167" s="8" t="s">
        <v>307</v>
      </c>
      <c r="D1167" s="8" t="s">
        <v>16</v>
      </c>
      <c r="E1167" s="8" t="s">
        <v>713</v>
      </c>
      <c r="F1167" s="8" t="s">
        <v>479</v>
      </c>
      <c r="G1167" s="96"/>
      <c r="H1167" s="43">
        <v>3051248.25</v>
      </c>
      <c r="I1167" s="106"/>
      <c r="J1167" s="87"/>
      <c r="K1167" s="68"/>
      <c r="L1167" s="236"/>
      <c r="M1167" s="69">
        <f t="shared" si="810"/>
        <v>0</v>
      </c>
      <c r="N1167" s="69" t="s">
        <v>683</v>
      </c>
      <c r="O1167" s="69">
        <f t="shared" si="812"/>
        <v>0</v>
      </c>
      <c r="P1167" s="69" t="s">
        <v>683</v>
      </c>
      <c r="Q1167" s="69">
        <f t="shared" si="814"/>
        <v>-3051248.25</v>
      </c>
      <c r="R1167" s="69">
        <f t="shared" si="815"/>
        <v>0</v>
      </c>
    </row>
    <row r="1168" spans="1:18" s="15" customFormat="1" ht="51" x14ac:dyDescent="0.25">
      <c r="A1168" s="202" t="s">
        <v>702</v>
      </c>
      <c r="B1168" s="7" t="s">
        <v>575</v>
      </c>
      <c r="C1168" s="8" t="s">
        <v>307</v>
      </c>
      <c r="D1168" s="8" t="s">
        <v>16</v>
      </c>
      <c r="E1168" s="8" t="s">
        <v>713</v>
      </c>
      <c r="F1168" s="8" t="s">
        <v>479</v>
      </c>
      <c r="G1168" s="96"/>
      <c r="H1168" s="43">
        <v>707955.45</v>
      </c>
      <c r="I1168" s="106"/>
      <c r="J1168" s="87"/>
      <c r="K1168" s="68"/>
      <c r="L1168" s="236"/>
      <c r="M1168" s="69">
        <f t="shared" si="810"/>
        <v>0</v>
      </c>
      <c r="N1168" s="69" t="s">
        <v>683</v>
      </c>
      <c r="O1168" s="69">
        <f t="shared" si="812"/>
        <v>0</v>
      </c>
      <c r="P1168" s="69" t="s">
        <v>683</v>
      </c>
      <c r="Q1168" s="69">
        <f t="shared" si="814"/>
        <v>-707955.45</v>
      </c>
      <c r="R1168" s="69">
        <f t="shared" si="815"/>
        <v>0</v>
      </c>
    </row>
    <row r="1169" spans="1:18" s="16" customFormat="1" ht="76.5" x14ac:dyDescent="0.25">
      <c r="A1169" s="198" t="s">
        <v>714</v>
      </c>
      <c r="B1169" s="40" t="s">
        <v>575</v>
      </c>
      <c r="C1169" s="41" t="s">
        <v>307</v>
      </c>
      <c r="D1169" s="41" t="s">
        <v>16</v>
      </c>
      <c r="E1169" s="41" t="s">
        <v>715</v>
      </c>
      <c r="F1169" s="41" t="s">
        <v>19</v>
      </c>
      <c r="G1169" s="81"/>
      <c r="H1169" s="42">
        <f t="shared" ref="H1169:L1170" si="826">H1170</f>
        <v>10270284.24</v>
      </c>
      <c r="I1169" s="42">
        <f t="shared" si="826"/>
        <v>0</v>
      </c>
      <c r="J1169" s="42">
        <f t="shared" si="826"/>
        <v>0</v>
      </c>
      <c r="K1169" s="42">
        <f t="shared" si="826"/>
        <v>0</v>
      </c>
      <c r="L1169" s="239">
        <f t="shared" si="826"/>
        <v>0</v>
      </c>
      <c r="M1169" s="63">
        <f t="shared" si="810"/>
        <v>0</v>
      </c>
      <c r="N1169" s="63" t="s">
        <v>683</v>
      </c>
      <c r="O1169" s="63">
        <f t="shared" si="812"/>
        <v>0</v>
      </c>
      <c r="P1169" s="63" t="s">
        <v>683</v>
      </c>
      <c r="Q1169" s="63">
        <f t="shared" si="814"/>
        <v>-10270284.24</v>
      </c>
      <c r="R1169" s="63">
        <f t="shared" si="815"/>
        <v>0</v>
      </c>
    </row>
    <row r="1170" spans="1:18" ht="13.5" x14ac:dyDescent="0.25">
      <c r="A1170" s="199" t="s">
        <v>636</v>
      </c>
      <c r="B1170" s="60">
        <v>956</v>
      </c>
      <c r="C1170" s="4" t="s">
        <v>307</v>
      </c>
      <c r="D1170" s="4" t="s">
        <v>16</v>
      </c>
      <c r="E1170" s="8" t="s">
        <v>715</v>
      </c>
      <c r="F1170" s="4" t="s">
        <v>697</v>
      </c>
      <c r="G1170" s="75"/>
      <c r="H1170" s="59">
        <f t="shared" si="826"/>
        <v>10270284.24</v>
      </c>
      <c r="I1170" s="59">
        <f t="shared" si="826"/>
        <v>0</v>
      </c>
      <c r="J1170" s="59">
        <f t="shared" si="826"/>
        <v>0</v>
      </c>
      <c r="K1170" s="59">
        <f t="shared" si="826"/>
        <v>0</v>
      </c>
      <c r="L1170" s="240">
        <f t="shared" si="826"/>
        <v>0</v>
      </c>
      <c r="M1170" s="3">
        <f t="shared" si="810"/>
        <v>0</v>
      </c>
      <c r="N1170" s="3" t="s">
        <v>683</v>
      </c>
      <c r="O1170" s="3">
        <f t="shared" si="812"/>
        <v>0</v>
      </c>
      <c r="P1170" s="3" t="s">
        <v>683</v>
      </c>
      <c r="Q1170" s="3">
        <f t="shared" si="814"/>
        <v>-10270284.24</v>
      </c>
      <c r="R1170" s="3">
        <f t="shared" si="815"/>
        <v>0</v>
      </c>
    </row>
    <row r="1171" spans="1:18" s="15" customFormat="1" ht="51" x14ac:dyDescent="0.25">
      <c r="A1171" s="202" t="s">
        <v>702</v>
      </c>
      <c r="B1171" s="7" t="s">
        <v>575</v>
      </c>
      <c r="C1171" s="8" t="s">
        <v>307</v>
      </c>
      <c r="D1171" s="8" t="s">
        <v>16</v>
      </c>
      <c r="E1171" s="8" t="s">
        <v>715</v>
      </c>
      <c r="F1171" s="8" t="s">
        <v>479</v>
      </c>
      <c r="G1171" s="96"/>
      <c r="H1171" s="43">
        <v>10270284.24</v>
      </c>
      <c r="I1171" s="106"/>
      <c r="J1171" s="87"/>
      <c r="K1171" s="68"/>
      <c r="L1171" s="236"/>
      <c r="M1171" s="69">
        <f t="shared" si="810"/>
        <v>0</v>
      </c>
      <c r="N1171" s="69" t="s">
        <v>683</v>
      </c>
      <c r="O1171" s="69">
        <f t="shared" si="812"/>
        <v>0</v>
      </c>
      <c r="P1171" s="69" t="s">
        <v>683</v>
      </c>
      <c r="Q1171" s="69">
        <f t="shared" si="814"/>
        <v>-10270284.24</v>
      </c>
      <c r="R1171" s="69">
        <f t="shared" si="815"/>
        <v>0</v>
      </c>
    </row>
    <row r="1172" spans="1:18" s="16" customFormat="1" ht="63.75" x14ac:dyDescent="0.25">
      <c r="A1172" s="198" t="s">
        <v>764</v>
      </c>
      <c r="B1172" s="40" t="s">
        <v>575</v>
      </c>
      <c r="C1172" s="41" t="s">
        <v>307</v>
      </c>
      <c r="D1172" s="41" t="s">
        <v>16</v>
      </c>
      <c r="E1172" s="41" t="s">
        <v>716</v>
      </c>
      <c r="F1172" s="41" t="s">
        <v>19</v>
      </c>
      <c r="G1172" s="81"/>
      <c r="H1172" s="42">
        <f t="shared" ref="H1172:L1172" si="827">H1173</f>
        <v>443979.27</v>
      </c>
      <c r="I1172" s="42">
        <f t="shared" si="827"/>
        <v>0</v>
      </c>
      <c r="J1172" s="42">
        <f t="shared" si="827"/>
        <v>0</v>
      </c>
      <c r="K1172" s="42">
        <f t="shared" si="827"/>
        <v>0</v>
      </c>
      <c r="L1172" s="239">
        <f t="shared" si="827"/>
        <v>0</v>
      </c>
      <c r="M1172" s="63">
        <f t="shared" si="810"/>
        <v>0</v>
      </c>
      <c r="N1172" s="63" t="s">
        <v>683</v>
      </c>
      <c r="O1172" s="63">
        <f t="shared" si="812"/>
        <v>0</v>
      </c>
      <c r="P1172" s="63" t="s">
        <v>683</v>
      </c>
      <c r="Q1172" s="63">
        <f t="shared" si="814"/>
        <v>-443979.27</v>
      </c>
      <c r="R1172" s="63">
        <f t="shared" si="815"/>
        <v>0</v>
      </c>
    </row>
    <row r="1173" spans="1:18" s="15" customFormat="1" ht="51" x14ac:dyDescent="0.25">
      <c r="A1173" s="202" t="s">
        <v>702</v>
      </c>
      <c r="B1173" s="7" t="s">
        <v>575</v>
      </c>
      <c r="C1173" s="8" t="s">
        <v>307</v>
      </c>
      <c r="D1173" s="8" t="s">
        <v>16</v>
      </c>
      <c r="E1173" s="8" t="s">
        <v>716</v>
      </c>
      <c r="F1173" s="8" t="s">
        <v>479</v>
      </c>
      <c r="G1173" s="96"/>
      <c r="H1173" s="43">
        <v>443979.27</v>
      </c>
      <c r="I1173" s="106"/>
      <c r="J1173" s="87"/>
      <c r="K1173" s="68"/>
      <c r="L1173" s="236"/>
      <c r="M1173" s="69">
        <f t="shared" si="810"/>
        <v>0</v>
      </c>
      <c r="N1173" s="69" t="s">
        <v>683</v>
      </c>
      <c r="O1173" s="69">
        <f t="shared" si="812"/>
        <v>0</v>
      </c>
      <c r="P1173" s="69" t="s">
        <v>683</v>
      </c>
      <c r="Q1173" s="69">
        <f t="shared" si="814"/>
        <v>-443979.27</v>
      </c>
      <c r="R1173" s="69">
        <f t="shared" si="815"/>
        <v>0</v>
      </c>
    </row>
    <row r="1174" spans="1:18" s="16" customFormat="1" ht="76.5" x14ac:dyDescent="0.25">
      <c r="A1174" s="198" t="s">
        <v>766</v>
      </c>
      <c r="B1174" s="40">
        <v>956</v>
      </c>
      <c r="C1174" s="41" t="s">
        <v>307</v>
      </c>
      <c r="D1174" s="41" t="s">
        <v>16</v>
      </c>
      <c r="E1174" s="41" t="s">
        <v>717</v>
      </c>
      <c r="F1174" s="41" t="s">
        <v>19</v>
      </c>
      <c r="G1174" s="81" t="s">
        <v>765</v>
      </c>
      <c r="H1174" s="42">
        <f t="shared" ref="H1174:L1176" si="828">H1175</f>
        <v>154020</v>
      </c>
      <c r="I1174" s="42">
        <f t="shared" si="828"/>
        <v>0</v>
      </c>
      <c r="J1174" s="42">
        <f t="shared" si="828"/>
        <v>0</v>
      </c>
      <c r="K1174" s="42">
        <f t="shared" si="828"/>
        <v>0</v>
      </c>
      <c r="L1174" s="239">
        <f t="shared" si="828"/>
        <v>0</v>
      </c>
      <c r="M1174" s="63">
        <f t="shared" si="810"/>
        <v>0</v>
      </c>
      <c r="N1174" s="63" t="s">
        <v>683</v>
      </c>
      <c r="O1174" s="63">
        <f t="shared" si="812"/>
        <v>0</v>
      </c>
      <c r="P1174" s="63" t="s">
        <v>683</v>
      </c>
      <c r="Q1174" s="63">
        <f t="shared" si="814"/>
        <v>-154020</v>
      </c>
      <c r="R1174" s="63">
        <f t="shared" si="815"/>
        <v>0</v>
      </c>
    </row>
    <row r="1175" spans="1:18" ht="25.5" x14ac:dyDescent="0.25">
      <c r="A1175" s="199" t="s">
        <v>94</v>
      </c>
      <c r="B1175" s="60">
        <v>956</v>
      </c>
      <c r="C1175" s="4" t="s">
        <v>307</v>
      </c>
      <c r="D1175" s="4" t="s">
        <v>16</v>
      </c>
      <c r="E1175" s="4" t="s">
        <v>717</v>
      </c>
      <c r="F1175" s="4" t="s">
        <v>696</v>
      </c>
      <c r="G1175" s="75"/>
      <c r="H1175" s="59">
        <f t="shared" si="828"/>
        <v>154020</v>
      </c>
      <c r="I1175" s="59">
        <f t="shared" si="828"/>
        <v>0</v>
      </c>
      <c r="J1175" s="59">
        <f t="shared" si="828"/>
        <v>0</v>
      </c>
      <c r="K1175" s="59">
        <f t="shared" si="828"/>
        <v>0</v>
      </c>
      <c r="L1175" s="240">
        <f t="shared" si="828"/>
        <v>0</v>
      </c>
      <c r="M1175" s="3">
        <f t="shared" si="810"/>
        <v>0</v>
      </c>
      <c r="N1175" s="3" t="s">
        <v>683</v>
      </c>
      <c r="O1175" s="3">
        <f t="shared" si="812"/>
        <v>0</v>
      </c>
      <c r="P1175" s="3" t="s">
        <v>683</v>
      </c>
      <c r="Q1175" s="3">
        <f t="shared" si="814"/>
        <v>-154020</v>
      </c>
      <c r="R1175" s="3">
        <f t="shared" si="815"/>
        <v>0</v>
      </c>
    </row>
    <row r="1176" spans="1:18" ht="13.5" x14ac:dyDescent="0.25">
      <c r="A1176" s="199" t="s">
        <v>636</v>
      </c>
      <c r="B1176" s="60">
        <v>956</v>
      </c>
      <c r="C1176" s="4" t="s">
        <v>307</v>
      </c>
      <c r="D1176" s="4" t="s">
        <v>16</v>
      </c>
      <c r="E1176" s="4" t="s">
        <v>717</v>
      </c>
      <c r="F1176" s="4" t="s">
        <v>697</v>
      </c>
      <c r="G1176" s="75"/>
      <c r="H1176" s="59">
        <f t="shared" si="828"/>
        <v>154020</v>
      </c>
      <c r="I1176" s="59">
        <f t="shared" si="828"/>
        <v>0</v>
      </c>
      <c r="J1176" s="59">
        <f t="shared" si="828"/>
        <v>0</v>
      </c>
      <c r="K1176" s="59">
        <f t="shared" si="828"/>
        <v>0</v>
      </c>
      <c r="L1176" s="240">
        <f t="shared" si="828"/>
        <v>0</v>
      </c>
      <c r="M1176" s="3">
        <f t="shared" si="810"/>
        <v>0</v>
      </c>
      <c r="N1176" s="3" t="s">
        <v>683</v>
      </c>
      <c r="O1176" s="3">
        <f t="shared" si="812"/>
        <v>0</v>
      </c>
      <c r="P1176" s="3" t="s">
        <v>683</v>
      </c>
      <c r="Q1176" s="3">
        <f t="shared" si="814"/>
        <v>-154020</v>
      </c>
      <c r="R1176" s="3">
        <f t="shared" si="815"/>
        <v>0</v>
      </c>
    </row>
    <row r="1177" spans="1:18" s="15" customFormat="1" ht="63.75" x14ac:dyDescent="0.25">
      <c r="A1177" s="202" t="s">
        <v>718</v>
      </c>
      <c r="B1177" s="7">
        <v>956</v>
      </c>
      <c r="C1177" s="8" t="s">
        <v>307</v>
      </c>
      <c r="D1177" s="8" t="s">
        <v>16</v>
      </c>
      <c r="E1177" s="8" t="s">
        <v>717</v>
      </c>
      <c r="F1177" s="8" t="s">
        <v>479</v>
      </c>
      <c r="G1177" s="96"/>
      <c r="H1177" s="43">
        <f t="shared" ref="H1177" si="829">H1178+H1179</f>
        <v>154020</v>
      </c>
      <c r="I1177" s="106"/>
      <c r="J1177" s="87"/>
      <c r="K1177" s="68"/>
      <c r="L1177" s="236"/>
      <c r="M1177" s="69">
        <f t="shared" si="810"/>
        <v>0</v>
      </c>
      <c r="N1177" s="69" t="s">
        <v>683</v>
      </c>
      <c r="O1177" s="69">
        <f t="shared" si="812"/>
        <v>0</v>
      </c>
      <c r="P1177" s="69" t="s">
        <v>683</v>
      </c>
      <c r="Q1177" s="69">
        <f t="shared" si="814"/>
        <v>-154020</v>
      </c>
      <c r="R1177" s="69">
        <f t="shared" si="815"/>
        <v>0</v>
      </c>
    </row>
    <row r="1178" spans="1:18" s="15" customFormat="1" ht="63.75" x14ac:dyDescent="0.25">
      <c r="A1178" s="202" t="s">
        <v>719</v>
      </c>
      <c r="B1178" s="7">
        <v>956</v>
      </c>
      <c r="C1178" s="8" t="s">
        <v>307</v>
      </c>
      <c r="D1178" s="8" t="s">
        <v>16</v>
      </c>
      <c r="E1178" s="8" t="s">
        <v>717</v>
      </c>
      <c r="F1178" s="8" t="s">
        <v>479</v>
      </c>
      <c r="G1178" s="96"/>
      <c r="H1178" s="43">
        <v>54020</v>
      </c>
      <c r="I1178" s="106"/>
      <c r="J1178" s="87"/>
      <c r="K1178" s="68"/>
      <c r="L1178" s="236"/>
      <c r="M1178" s="69">
        <f t="shared" si="810"/>
        <v>0</v>
      </c>
      <c r="N1178" s="69" t="s">
        <v>683</v>
      </c>
      <c r="O1178" s="69">
        <f t="shared" si="812"/>
        <v>0</v>
      </c>
      <c r="P1178" s="69" t="s">
        <v>683</v>
      </c>
      <c r="Q1178" s="69">
        <f t="shared" si="814"/>
        <v>-54020</v>
      </c>
      <c r="R1178" s="69">
        <f t="shared" si="815"/>
        <v>0</v>
      </c>
    </row>
    <row r="1179" spans="1:18" s="15" customFormat="1" ht="38.25" x14ac:dyDescent="0.25">
      <c r="A1179" s="202" t="s">
        <v>720</v>
      </c>
      <c r="B1179" s="7">
        <v>956</v>
      </c>
      <c r="C1179" s="8" t="s">
        <v>307</v>
      </c>
      <c r="D1179" s="8" t="s">
        <v>16</v>
      </c>
      <c r="E1179" s="8" t="s">
        <v>717</v>
      </c>
      <c r="F1179" s="8" t="s">
        <v>479</v>
      </c>
      <c r="G1179" s="96"/>
      <c r="H1179" s="43">
        <v>100000</v>
      </c>
      <c r="I1179" s="106"/>
      <c r="J1179" s="87"/>
      <c r="K1179" s="68"/>
      <c r="L1179" s="236"/>
      <c r="M1179" s="69">
        <f t="shared" si="810"/>
        <v>0</v>
      </c>
      <c r="N1179" s="69" t="s">
        <v>683</v>
      </c>
      <c r="O1179" s="69">
        <f t="shared" si="812"/>
        <v>0</v>
      </c>
      <c r="P1179" s="69" t="s">
        <v>683</v>
      </c>
      <c r="Q1179" s="69">
        <f t="shared" si="814"/>
        <v>-100000</v>
      </c>
      <c r="R1179" s="69">
        <f t="shared" si="815"/>
        <v>0</v>
      </c>
    </row>
    <row r="1180" spans="1:18" s="16" customFormat="1" ht="63.75" x14ac:dyDescent="0.25">
      <c r="A1180" s="198" t="s">
        <v>767</v>
      </c>
      <c r="B1180" s="40">
        <v>956</v>
      </c>
      <c r="C1180" s="41" t="s">
        <v>307</v>
      </c>
      <c r="D1180" s="41" t="s">
        <v>16</v>
      </c>
      <c r="E1180" s="41" t="s">
        <v>721</v>
      </c>
      <c r="F1180" s="41" t="s">
        <v>19</v>
      </c>
      <c r="G1180" s="81"/>
      <c r="H1180" s="42">
        <f t="shared" ref="H1180:L1182" si="830">H1181</f>
        <v>11816240</v>
      </c>
      <c r="I1180" s="42">
        <f t="shared" si="830"/>
        <v>0</v>
      </c>
      <c r="J1180" s="42">
        <f t="shared" si="830"/>
        <v>0</v>
      </c>
      <c r="K1180" s="42">
        <f t="shared" si="830"/>
        <v>0</v>
      </c>
      <c r="L1180" s="239">
        <f t="shared" si="830"/>
        <v>0</v>
      </c>
      <c r="M1180" s="63">
        <f t="shared" si="810"/>
        <v>0</v>
      </c>
      <c r="N1180" s="63" t="s">
        <v>683</v>
      </c>
      <c r="O1180" s="63">
        <f t="shared" si="812"/>
        <v>0</v>
      </c>
      <c r="P1180" s="63" t="s">
        <v>683</v>
      </c>
      <c r="Q1180" s="63">
        <f t="shared" si="814"/>
        <v>-11816240</v>
      </c>
      <c r="R1180" s="63">
        <f t="shared" si="815"/>
        <v>0</v>
      </c>
    </row>
    <row r="1181" spans="1:18" ht="25.5" x14ac:dyDescent="0.25">
      <c r="A1181" s="199" t="s">
        <v>94</v>
      </c>
      <c r="B1181" s="60">
        <v>956</v>
      </c>
      <c r="C1181" s="4" t="s">
        <v>307</v>
      </c>
      <c r="D1181" s="4" t="s">
        <v>16</v>
      </c>
      <c r="E1181" s="4" t="s">
        <v>721</v>
      </c>
      <c r="F1181" s="4" t="s">
        <v>696</v>
      </c>
      <c r="G1181" s="75"/>
      <c r="H1181" s="59">
        <f t="shared" si="830"/>
        <v>11816240</v>
      </c>
      <c r="I1181" s="59">
        <f t="shared" si="830"/>
        <v>0</v>
      </c>
      <c r="J1181" s="59">
        <f t="shared" si="830"/>
        <v>0</v>
      </c>
      <c r="K1181" s="59">
        <f t="shared" si="830"/>
        <v>0</v>
      </c>
      <c r="L1181" s="240">
        <f t="shared" si="830"/>
        <v>0</v>
      </c>
      <c r="M1181" s="3">
        <f t="shared" si="810"/>
        <v>0</v>
      </c>
      <c r="N1181" s="3" t="s">
        <v>683</v>
      </c>
      <c r="O1181" s="3">
        <f t="shared" si="812"/>
        <v>0</v>
      </c>
      <c r="P1181" s="3" t="s">
        <v>683</v>
      </c>
      <c r="Q1181" s="3">
        <f t="shared" si="814"/>
        <v>-11816240</v>
      </c>
      <c r="R1181" s="3">
        <f t="shared" si="815"/>
        <v>0</v>
      </c>
    </row>
    <row r="1182" spans="1:18" ht="13.5" x14ac:dyDescent="0.25">
      <c r="A1182" s="199" t="s">
        <v>636</v>
      </c>
      <c r="B1182" s="60">
        <v>956</v>
      </c>
      <c r="C1182" s="4" t="s">
        <v>307</v>
      </c>
      <c r="D1182" s="4" t="s">
        <v>16</v>
      </c>
      <c r="E1182" s="4" t="s">
        <v>721</v>
      </c>
      <c r="F1182" s="4" t="s">
        <v>697</v>
      </c>
      <c r="G1182" s="75"/>
      <c r="H1182" s="59">
        <f t="shared" si="830"/>
        <v>11816240</v>
      </c>
      <c r="I1182" s="59">
        <f t="shared" si="830"/>
        <v>0</v>
      </c>
      <c r="J1182" s="59">
        <f t="shared" si="830"/>
        <v>0</v>
      </c>
      <c r="K1182" s="59">
        <f t="shared" si="830"/>
        <v>0</v>
      </c>
      <c r="L1182" s="240">
        <f t="shared" si="830"/>
        <v>0</v>
      </c>
      <c r="M1182" s="3">
        <f t="shared" si="810"/>
        <v>0</v>
      </c>
      <c r="N1182" s="3" t="s">
        <v>683</v>
      </c>
      <c r="O1182" s="3">
        <f t="shared" si="812"/>
        <v>0</v>
      </c>
      <c r="P1182" s="3" t="s">
        <v>683</v>
      </c>
      <c r="Q1182" s="3">
        <f t="shared" si="814"/>
        <v>-11816240</v>
      </c>
      <c r="R1182" s="3">
        <f t="shared" si="815"/>
        <v>0</v>
      </c>
    </row>
    <row r="1183" spans="1:18" s="15" customFormat="1" ht="51" x14ac:dyDescent="0.25">
      <c r="A1183" s="202" t="s">
        <v>698</v>
      </c>
      <c r="B1183" s="7">
        <v>956</v>
      </c>
      <c r="C1183" s="8" t="s">
        <v>307</v>
      </c>
      <c r="D1183" s="8" t="s">
        <v>16</v>
      </c>
      <c r="E1183" s="8" t="s">
        <v>721</v>
      </c>
      <c r="F1183" s="8" t="s">
        <v>479</v>
      </c>
      <c r="G1183" s="96"/>
      <c r="H1183" s="43">
        <v>11816240</v>
      </c>
      <c r="I1183" s="106"/>
      <c r="J1183" s="87"/>
      <c r="K1183" s="68"/>
      <c r="L1183" s="236"/>
      <c r="M1183" s="69">
        <f t="shared" si="810"/>
        <v>0</v>
      </c>
      <c r="N1183" s="69" t="s">
        <v>683</v>
      </c>
      <c r="O1183" s="69">
        <f t="shared" si="812"/>
        <v>0</v>
      </c>
      <c r="P1183" s="69" t="s">
        <v>683</v>
      </c>
      <c r="Q1183" s="69">
        <f t="shared" si="814"/>
        <v>-11816240</v>
      </c>
      <c r="R1183" s="69">
        <f t="shared" si="815"/>
        <v>0</v>
      </c>
    </row>
    <row r="1184" spans="1:18" s="16" customFormat="1" ht="51" x14ac:dyDescent="0.25">
      <c r="A1184" s="198" t="s">
        <v>768</v>
      </c>
      <c r="B1184" s="40">
        <v>956</v>
      </c>
      <c r="C1184" s="41" t="s">
        <v>307</v>
      </c>
      <c r="D1184" s="41" t="s">
        <v>16</v>
      </c>
      <c r="E1184" s="41" t="s">
        <v>722</v>
      </c>
      <c r="F1184" s="41" t="s">
        <v>19</v>
      </c>
      <c r="G1184" s="81"/>
      <c r="H1184" s="42">
        <f t="shared" ref="H1184:L1186" si="831">H1185</f>
        <v>11816240</v>
      </c>
      <c r="I1184" s="42">
        <f t="shared" si="831"/>
        <v>0</v>
      </c>
      <c r="J1184" s="42">
        <f t="shared" si="831"/>
        <v>0</v>
      </c>
      <c r="K1184" s="42">
        <f t="shared" si="831"/>
        <v>0</v>
      </c>
      <c r="L1184" s="239">
        <f t="shared" si="831"/>
        <v>0</v>
      </c>
      <c r="M1184" s="63">
        <f t="shared" si="810"/>
        <v>0</v>
      </c>
      <c r="N1184" s="63" t="s">
        <v>683</v>
      </c>
      <c r="O1184" s="63">
        <f t="shared" si="812"/>
        <v>0</v>
      </c>
      <c r="P1184" s="63" t="s">
        <v>683</v>
      </c>
      <c r="Q1184" s="63">
        <f t="shared" si="814"/>
        <v>-11816240</v>
      </c>
      <c r="R1184" s="63">
        <f t="shared" si="815"/>
        <v>0</v>
      </c>
    </row>
    <row r="1185" spans="1:18" ht="26.25" x14ac:dyDescent="0.25">
      <c r="A1185" s="199" t="s">
        <v>94</v>
      </c>
      <c r="B1185" s="60">
        <v>956</v>
      </c>
      <c r="C1185" s="4" t="s">
        <v>307</v>
      </c>
      <c r="D1185" s="4" t="s">
        <v>16</v>
      </c>
      <c r="E1185" s="4" t="s">
        <v>722</v>
      </c>
      <c r="F1185" s="4" t="s">
        <v>696</v>
      </c>
      <c r="G1185" s="75"/>
      <c r="H1185" s="59">
        <f t="shared" si="831"/>
        <v>11816240</v>
      </c>
      <c r="I1185" s="59">
        <f t="shared" si="831"/>
        <v>0</v>
      </c>
      <c r="J1185" s="59">
        <f t="shared" si="831"/>
        <v>0</v>
      </c>
      <c r="K1185" s="59">
        <f t="shared" si="831"/>
        <v>0</v>
      </c>
      <c r="L1185" s="240">
        <f t="shared" si="831"/>
        <v>0</v>
      </c>
      <c r="M1185" s="3">
        <f t="shared" si="810"/>
        <v>0</v>
      </c>
      <c r="N1185" s="3" t="s">
        <v>683</v>
      </c>
      <c r="O1185" s="3">
        <f t="shared" si="812"/>
        <v>0</v>
      </c>
      <c r="P1185" s="3" t="s">
        <v>683</v>
      </c>
      <c r="Q1185" s="3">
        <f t="shared" si="814"/>
        <v>-11816240</v>
      </c>
      <c r="R1185" s="3">
        <f t="shared" si="815"/>
        <v>0</v>
      </c>
    </row>
    <row r="1186" spans="1:18" ht="26.25" x14ac:dyDescent="0.25">
      <c r="A1186" s="199" t="s">
        <v>636</v>
      </c>
      <c r="B1186" s="60">
        <v>956</v>
      </c>
      <c r="C1186" s="4" t="s">
        <v>307</v>
      </c>
      <c r="D1186" s="4" t="s">
        <v>16</v>
      </c>
      <c r="E1186" s="4" t="s">
        <v>722</v>
      </c>
      <c r="F1186" s="4" t="s">
        <v>697</v>
      </c>
      <c r="G1186" s="75"/>
      <c r="H1186" s="59">
        <f t="shared" si="831"/>
        <v>11816240</v>
      </c>
      <c r="I1186" s="59">
        <f t="shared" si="831"/>
        <v>0</v>
      </c>
      <c r="J1186" s="59">
        <f t="shared" si="831"/>
        <v>0</v>
      </c>
      <c r="K1186" s="59">
        <f t="shared" si="831"/>
        <v>0</v>
      </c>
      <c r="L1186" s="240">
        <f t="shared" si="831"/>
        <v>0</v>
      </c>
      <c r="M1186" s="3">
        <f t="shared" si="810"/>
        <v>0</v>
      </c>
      <c r="N1186" s="3" t="s">
        <v>683</v>
      </c>
      <c r="O1186" s="3">
        <f t="shared" si="812"/>
        <v>0</v>
      </c>
      <c r="P1186" s="3" t="s">
        <v>683</v>
      </c>
      <c r="Q1186" s="3">
        <f t="shared" si="814"/>
        <v>-11816240</v>
      </c>
      <c r="R1186" s="3">
        <f t="shared" si="815"/>
        <v>0</v>
      </c>
    </row>
    <row r="1187" spans="1:18" s="15" customFormat="1" ht="51" x14ac:dyDescent="0.25">
      <c r="A1187" s="202" t="s">
        <v>698</v>
      </c>
      <c r="B1187" s="7">
        <v>956</v>
      </c>
      <c r="C1187" s="8" t="s">
        <v>307</v>
      </c>
      <c r="D1187" s="8" t="s">
        <v>16</v>
      </c>
      <c r="E1187" s="8" t="s">
        <v>722</v>
      </c>
      <c r="F1187" s="8" t="s">
        <v>479</v>
      </c>
      <c r="G1187" s="96"/>
      <c r="H1187" s="43">
        <v>11816240</v>
      </c>
      <c r="I1187" s="106"/>
      <c r="J1187" s="87"/>
      <c r="K1187" s="68"/>
      <c r="L1187" s="236"/>
      <c r="M1187" s="69">
        <f t="shared" si="810"/>
        <v>0</v>
      </c>
      <c r="N1187" s="69" t="s">
        <v>683</v>
      </c>
      <c r="O1187" s="69">
        <f t="shared" si="812"/>
        <v>0</v>
      </c>
      <c r="P1187" s="69" t="s">
        <v>683</v>
      </c>
      <c r="Q1187" s="69">
        <f t="shared" si="814"/>
        <v>-11816240</v>
      </c>
      <c r="R1187" s="69">
        <f t="shared" si="815"/>
        <v>0</v>
      </c>
    </row>
    <row r="1188" spans="1:18" s="16" customFormat="1" ht="51" x14ac:dyDescent="0.25">
      <c r="A1188" s="198" t="s">
        <v>769</v>
      </c>
      <c r="B1188" s="40">
        <v>956</v>
      </c>
      <c r="C1188" s="41" t="s">
        <v>307</v>
      </c>
      <c r="D1188" s="41" t="s">
        <v>16</v>
      </c>
      <c r="E1188" s="41" t="s">
        <v>723</v>
      </c>
      <c r="F1188" s="41" t="s">
        <v>19</v>
      </c>
      <c r="G1188" s="81"/>
      <c r="H1188" s="42">
        <f>H1189+H1193+H1198+H1204+H1207+H1210+H1213+H1217+H1221+H1225</f>
        <v>117767949.13999999</v>
      </c>
      <c r="I1188" s="42">
        <f t="shared" ref="I1188:L1188" si="832">I1189+I1193+I1198+I1204+I1207+I1210+I1213+I1217+I1221+I1225</f>
        <v>0</v>
      </c>
      <c r="J1188" s="42">
        <f t="shared" si="832"/>
        <v>0</v>
      </c>
      <c r="K1188" s="42">
        <f t="shared" si="832"/>
        <v>0</v>
      </c>
      <c r="L1188" s="239">
        <f t="shared" si="832"/>
        <v>0</v>
      </c>
      <c r="M1188" s="63">
        <f t="shared" si="810"/>
        <v>0</v>
      </c>
      <c r="N1188" s="63" t="s">
        <v>683</v>
      </c>
      <c r="O1188" s="63">
        <f t="shared" si="812"/>
        <v>0</v>
      </c>
      <c r="P1188" s="63" t="s">
        <v>683</v>
      </c>
      <c r="Q1188" s="63">
        <f t="shared" si="814"/>
        <v>-117767949.13999999</v>
      </c>
      <c r="R1188" s="63">
        <f t="shared" si="815"/>
        <v>0</v>
      </c>
    </row>
    <row r="1189" spans="1:18" s="16" customFormat="1" ht="102" x14ac:dyDescent="0.25">
      <c r="A1189" s="198" t="s">
        <v>770</v>
      </c>
      <c r="B1189" s="40">
        <v>956</v>
      </c>
      <c r="C1189" s="41" t="s">
        <v>307</v>
      </c>
      <c r="D1189" s="41" t="s">
        <v>16</v>
      </c>
      <c r="E1189" s="41" t="s">
        <v>724</v>
      </c>
      <c r="F1189" s="41" t="s">
        <v>19</v>
      </c>
      <c r="G1189" s="81"/>
      <c r="H1189" s="42">
        <f t="shared" ref="H1189:L1191" si="833">H1190</f>
        <v>6111000</v>
      </c>
      <c r="I1189" s="42">
        <f t="shared" si="833"/>
        <v>0</v>
      </c>
      <c r="J1189" s="42">
        <f t="shared" si="833"/>
        <v>0</v>
      </c>
      <c r="K1189" s="42">
        <f t="shared" si="833"/>
        <v>0</v>
      </c>
      <c r="L1189" s="239">
        <f t="shared" si="833"/>
        <v>0</v>
      </c>
      <c r="M1189" s="63">
        <f t="shared" si="810"/>
        <v>0</v>
      </c>
      <c r="N1189" s="63" t="s">
        <v>683</v>
      </c>
      <c r="O1189" s="63">
        <f t="shared" si="812"/>
        <v>0</v>
      </c>
      <c r="P1189" s="63" t="s">
        <v>683</v>
      </c>
      <c r="Q1189" s="63">
        <f t="shared" si="814"/>
        <v>-6111000</v>
      </c>
      <c r="R1189" s="63">
        <f t="shared" si="815"/>
        <v>0</v>
      </c>
    </row>
    <row r="1190" spans="1:18" ht="25.5" x14ac:dyDescent="0.25">
      <c r="A1190" s="199" t="s">
        <v>94</v>
      </c>
      <c r="B1190" s="60">
        <v>956</v>
      </c>
      <c r="C1190" s="4" t="s">
        <v>307</v>
      </c>
      <c r="D1190" s="4" t="s">
        <v>16</v>
      </c>
      <c r="E1190" s="4" t="s">
        <v>724</v>
      </c>
      <c r="F1190" s="4" t="s">
        <v>696</v>
      </c>
      <c r="G1190" s="75"/>
      <c r="H1190" s="59">
        <f t="shared" si="833"/>
        <v>6111000</v>
      </c>
      <c r="I1190" s="59">
        <f t="shared" si="833"/>
        <v>0</v>
      </c>
      <c r="J1190" s="59">
        <f t="shared" si="833"/>
        <v>0</v>
      </c>
      <c r="K1190" s="59">
        <f t="shared" si="833"/>
        <v>0</v>
      </c>
      <c r="L1190" s="240">
        <f t="shared" si="833"/>
        <v>0</v>
      </c>
      <c r="M1190" s="3">
        <f t="shared" si="810"/>
        <v>0</v>
      </c>
      <c r="N1190" s="3" t="s">
        <v>683</v>
      </c>
      <c r="O1190" s="3">
        <f t="shared" si="812"/>
        <v>0</v>
      </c>
      <c r="P1190" s="3" t="s">
        <v>683</v>
      </c>
      <c r="Q1190" s="3">
        <f t="shared" si="814"/>
        <v>-6111000</v>
      </c>
      <c r="R1190" s="3">
        <f t="shared" si="815"/>
        <v>0</v>
      </c>
    </row>
    <row r="1191" spans="1:18" ht="13.5" x14ac:dyDescent="0.25">
      <c r="A1191" s="199" t="s">
        <v>636</v>
      </c>
      <c r="B1191" s="60">
        <v>956</v>
      </c>
      <c r="C1191" s="4" t="s">
        <v>307</v>
      </c>
      <c r="D1191" s="4" t="s">
        <v>16</v>
      </c>
      <c r="E1191" s="4" t="s">
        <v>724</v>
      </c>
      <c r="F1191" s="4" t="s">
        <v>697</v>
      </c>
      <c r="G1191" s="75"/>
      <c r="H1191" s="59">
        <f t="shared" si="833"/>
        <v>6111000</v>
      </c>
      <c r="I1191" s="59">
        <f t="shared" si="833"/>
        <v>0</v>
      </c>
      <c r="J1191" s="59">
        <f t="shared" si="833"/>
        <v>0</v>
      </c>
      <c r="K1191" s="59">
        <f t="shared" si="833"/>
        <v>0</v>
      </c>
      <c r="L1191" s="240">
        <f t="shared" si="833"/>
        <v>0</v>
      </c>
      <c r="M1191" s="3">
        <f t="shared" si="810"/>
        <v>0</v>
      </c>
      <c r="N1191" s="3" t="s">
        <v>683</v>
      </c>
      <c r="O1191" s="3">
        <f t="shared" si="812"/>
        <v>0</v>
      </c>
      <c r="P1191" s="3" t="s">
        <v>683</v>
      </c>
      <c r="Q1191" s="3">
        <f t="shared" si="814"/>
        <v>-6111000</v>
      </c>
      <c r="R1191" s="3">
        <f t="shared" si="815"/>
        <v>0</v>
      </c>
    </row>
    <row r="1192" spans="1:18" s="15" customFormat="1" ht="51" x14ac:dyDescent="0.25">
      <c r="A1192" s="202" t="s">
        <v>698</v>
      </c>
      <c r="B1192" s="7">
        <v>956</v>
      </c>
      <c r="C1192" s="8" t="s">
        <v>307</v>
      </c>
      <c r="D1192" s="8" t="s">
        <v>16</v>
      </c>
      <c r="E1192" s="8" t="s">
        <v>724</v>
      </c>
      <c r="F1192" s="8" t="s">
        <v>479</v>
      </c>
      <c r="G1192" s="96"/>
      <c r="H1192" s="43">
        <v>6111000</v>
      </c>
      <c r="I1192" s="106"/>
      <c r="J1192" s="87"/>
      <c r="K1192" s="68"/>
      <c r="L1192" s="236"/>
      <c r="M1192" s="69">
        <f t="shared" si="810"/>
        <v>0</v>
      </c>
      <c r="N1192" s="69" t="s">
        <v>683</v>
      </c>
      <c r="O1192" s="69">
        <f t="shared" si="812"/>
        <v>0</v>
      </c>
      <c r="P1192" s="69" t="s">
        <v>683</v>
      </c>
      <c r="Q1192" s="69">
        <f t="shared" si="814"/>
        <v>-6111000</v>
      </c>
      <c r="R1192" s="69">
        <f t="shared" si="815"/>
        <v>0</v>
      </c>
    </row>
    <row r="1193" spans="1:18" s="16" customFormat="1" ht="63.75" x14ac:dyDescent="0.25">
      <c r="A1193" s="198" t="s">
        <v>771</v>
      </c>
      <c r="B1193" s="40">
        <v>956</v>
      </c>
      <c r="C1193" s="41" t="s">
        <v>307</v>
      </c>
      <c r="D1193" s="41" t="s">
        <v>16</v>
      </c>
      <c r="E1193" s="41" t="s">
        <v>725</v>
      </c>
      <c r="F1193" s="41" t="s">
        <v>19</v>
      </c>
      <c r="G1193" s="81"/>
      <c r="H1193" s="42">
        <f t="shared" ref="H1193:L1194" si="834">H1194</f>
        <v>8767816.6600000001</v>
      </c>
      <c r="I1193" s="42">
        <f t="shared" si="834"/>
        <v>0</v>
      </c>
      <c r="J1193" s="42">
        <f t="shared" si="834"/>
        <v>0</v>
      </c>
      <c r="K1193" s="42">
        <f t="shared" si="834"/>
        <v>0</v>
      </c>
      <c r="L1193" s="239">
        <f t="shared" si="834"/>
        <v>0</v>
      </c>
      <c r="M1193" s="63">
        <f t="shared" si="810"/>
        <v>0</v>
      </c>
      <c r="N1193" s="63" t="s">
        <v>683</v>
      </c>
      <c r="O1193" s="63">
        <f t="shared" si="812"/>
        <v>0</v>
      </c>
      <c r="P1193" s="63" t="s">
        <v>683</v>
      </c>
      <c r="Q1193" s="63">
        <f t="shared" si="814"/>
        <v>-8767816.6600000001</v>
      </c>
      <c r="R1193" s="63">
        <f t="shared" si="815"/>
        <v>0</v>
      </c>
    </row>
    <row r="1194" spans="1:18" ht="25.5" x14ac:dyDescent="0.25">
      <c r="A1194" s="199" t="s">
        <v>94</v>
      </c>
      <c r="B1194" s="60">
        <v>956</v>
      </c>
      <c r="C1194" s="4" t="s">
        <v>307</v>
      </c>
      <c r="D1194" s="4" t="s">
        <v>16</v>
      </c>
      <c r="E1194" s="4" t="s">
        <v>725</v>
      </c>
      <c r="F1194" s="4" t="s">
        <v>696</v>
      </c>
      <c r="G1194" s="75"/>
      <c r="H1194" s="59">
        <f t="shared" si="834"/>
        <v>8767816.6600000001</v>
      </c>
      <c r="I1194" s="59">
        <f t="shared" si="834"/>
        <v>0</v>
      </c>
      <c r="J1194" s="59">
        <f t="shared" si="834"/>
        <v>0</v>
      </c>
      <c r="K1194" s="59">
        <f t="shared" si="834"/>
        <v>0</v>
      </c>
      <c r="L1194" s="240">
        <f t="shared" si="834"/>
        <v>0</v>
      </c>
      <c r="M1194" s="3">
        <f t="shared" si="810"/>
        <v>0</v>
      </c>
      <c r="N1194" s="3" t="s">
        <v>683</v>
      </c>
      <c r="O1194" s="3">
        <f t="shared" si="812"/>
        <v>0</v>
      </c>
      <c r="P1194" s="3" t="s">
        <v>683</v>
      </c>
      <c r="Q1194" s="3">
        <f t="shared" si="814"/>
        <v>-8767816.6600000001</v>
      </c>
      <c r="R1194" s="3">
        <f t="shared" si="815"/>
        <v>0</v>
      </c>
    </row>
    <row r="1195" spans="1:18" ht="13.5" x14ac:dyDescent="0.25">
      <c r="A1195" s="199" t="s">
        <v>636</v>
      </c>
      <c r="B1195" s="60">
        <v>956</v>
      </c>
      <c r="C1195" s="4" t="s">
        <v>307</v>
      </c>
      <c r="D1195" s="4" t="s">
        <v>16</v>
      </c>
      <c r="E1195" s="4" t="s">
        <v>725</v>
      </c>
      <c r="F1195" s="4" t="s">
        <v>697</v>
      </c>
      <c r="G1195" s="75"/>
      <c r="H1195" s="59">
        <f>H1196+H1197</f>
        <v>8767816.6600000001</v>
      </c>
      <c r="I1195" s="59">
        <f t="shared" ref="I1195:L1195" si="835">I1196+I1197</f>
        <v>0</v>
      </c>
      <c r="J1195" s="59">
        <f t="shared" si="835"/>
        <v>0</v>
      </c>
      <c r="K1195" s="59">
        <f t="shared" si="835"/>
        <v>0</v>
      </c>
      <c r="L1195" s="240">
        <f t="shared" si="835"/>
        <v>0</v>
      </c>
      <c r="M1195" s="3">
        <f t="shared" si="810"/>
        <v>0</v>
      </c>
      <c r="N1195" s="3" t="s">
        <v>683</v>
      </c>
      <c r="O1195" s="3">
        <f t="shared" si="812"/>
        <v>0</v>
      </c>
      <c r="P1195" s="3" t="s">
        <v>683</v>
      </c>
      <c r="Q1195" s="3">
        <f t="shared" si="814"/>
        <v>-8767816.6600000001</v>
      </c>
      <c r="R1195" s="3">
        <f t="shared" si="815"/>
        <v>0</v>
      </c>
    </row>
    <row r="1196" spans="1:18" s="15" customFormat="1" ht="51" x14ac:dyDescent="0.25">
      <c r="A1196" s="202" t="s">
        <v>698</v>
      </c>
      <c r="B1196" s="7">
        <v>956</v>
      </c>
      <c r="C1196" s="8" t="s">
        <v>307</v>
      </c>
      <c r="D1196" s="8" t="s">
        <v>16</v>
      </c>
      <c r="E1196" s="8" t="s">
        <v>725</v>
      </c>
      <c r="F1196" s="8" t="s">
        <v>479</v>
      </c>
      <c r="G1196" s="96"/>
      <c r="H1196" s="43">
        <v>5378593.2599999998</v>
      </c>
      <c r="I1196" s="106"/>
      <c r="J1196" s="87"/>
      <c r="K1196" s="68"/>
      <c r="L1196" s="236"/>
      <c r="M1196" s="69">
        <f t="shared" si="810"/>
        <v>0</v>
      </c>
      <c r="N1196" s="69" t="s">
        <v>683</v>
      </c>
      <c r="O1196" s="69">
        <f t="shared" si="812"/>
        <v>0</v>
      </c>
      <c r="P1196" s="69" t="s">
        <v>683</v>
      </c>
      <c r="Q1196" s="69">
        <f t="shared" si="814"/>
        <v>-5378593.2599999998</v>
      </c>
      <c r="R1196" s="69">
        <f t="shared" si="815"/>
        <v>0</v>
      </c>
    </row>
    <row r="1197" spans="1:18" s="15" customFormat="1" ht="13.5" x14ac:dyDescent="0.25">
      <c r="A1197" s="202" t="s">
        <v>699</v>
      </c>
      <c r="B1197" s="7">
        <v>956</v>
      </c>
      <c r="C1197" s="8" t="s">
        <v>307</v>
      </c>
      <c r="D1197" s="8" t="s">
        <v>16</v>
      </c>
      <c r="E1197" s="8" t="s">
        <v>725</v>
      </c>
      <c r="F1197" s="8" t="s">
        <v>481</v>
      </c>
      <c r="G1197" s="96"/>
      <c r="H1197" s="43">
        <v>3389223.4</v>
      </c>
      <c r="I1197" s="106"/>
      <c r="J1197" s="87"/>
      <c r="K1197" s="68"/>
      <c r="L1197" s="236"/>
      <c r="M1197" s="69">
        <f t="shared" si="810"/>
        <v>0</v>
      </c>
      <c r="N1197" s="69" t="s">
        <v>683</v>
      </c>
      <c r="O1197" s="69">
        <f t="shared" si="812"/>
        <v>0</v>
      </c>
      <c r="P1197" s="69" t="s">
        <v>683</v>
      </c>
      <c r="Q1197" s="69">
        <f t="shared" si="814"/>
        <v>-3389223.4</v>
      </c>
      <c r="R1197" s="69">
        <f t="shared" si="815"/>
        <v>0</v>
      </c>
    </row>
    <row r="1198" spans="1:18" s="16" customFormat="1" ht="89.25" x14ac:dyDescent="0.25">
      <c r="A1198" s="198" t="s">
        <v>772</v>
      </c>
      <c r="B1198" s="40" t="s">
        <v>575</v>
      </c>
      <c r="C1198" s="41" t="s">
        <v>307</v>
      </c>
      <c r="D1198" s="41" t="s">
        <v>16</v>
      </c>
      <c r="E1198" s="41" t="s">
        <v>726</v>
      </c>
      <c r="F1198" s="41" t="s">
        <v>19</v>
      </c>
      <c r="G1198" s="81"/>
      <c r="H1198" s="42">
        <f t="shared" ref="H1198:L1198" si="836">H1199</f>
        <v>11546093.6</v>
      </c>
      <c r="I1198" s="42">
        <f t="shared" si="836"/>
        <v>0</v>
      </c>
      <c r="J1198" s="42">
        <f t="shared" si="836"/>
        <v>0</v>
      </c>
      <c r="K1198" s="42">
        <f t="shared" si="836"/>
        <v>0</v>
      </c>
      <c r="L1198" s="239">
        <f t="shared" si="836"/>
        <v>0</v>
      </c>
      <c r="M1198" s="63">
        <f t="shared" si="810"/>
        <v>0</v>
      </c>
      <c r="N1198" s="63" t="s">
        <v>683</v>
      </c>
      <c r="O1198" s="63">
        <f t="shared" si="812"/>
        <v>0</v>
      </c>
      <c r="P1198" s="63" t="s">
        <v>683</v>
      </c>
      <c r="Q1198" s="63">
        <f t="shared" si="814"/>
        <v>-11546093.6</v>
      </c>
      <c r="R1198" s="63">
        <f t="shared" si="815"/>
        <v>0</v>
      </c>
    </row>
    <row r="1199" spans="1:18" ht="13.5" x14ac:dyDescent="0.25">
      <c r="A1199" s="199" t="s">
        <v>636</v>
      </c>
      <c r="B1199" s="60">
        <v>956</v>
      </c>
      <c r="C1199" s="4" t="s">
        <v>307</v>
      </c>
      <c r="D1199" s="4" t="s">
        <v>16</v>
      </c>
      <c r="E1199" s="8" t="s">
        <v>726</v>
      </c>
      <c r="F1199" s="4" t="s">
        <v>697</v>
      </c>
      <c r="G1199" s="75"/>
      <c r="H1199" s="59">
        <f t="shared" ref="H1199:L1199" si="837">H1200+H1203</f>
        <v>11546093.6</v>
      </c>
      <c r="I1199" s="59">
        <f t="shared" si="837"/>
        <v>0</v>
      </c>
      <c r="J1199" s="59">
        <f t="shared" si="837"/>
        <v>0</v>
      </c>
      <c r="K1199" s="59">
        <f t="shared" si="837"/>
        <v>0</v>
      </c>
      <c r="L1199" s="240">
        <f t="shared" si="837"/>
        <v>0</v>
      </c>
      <c r="M1199" s="3">
        <f t="shared" si="810"/>
        <v>0</v>
      </c>
      <c r="N1199" s="3" t="s">
        <v>683</v>
      </c>
      <c r="O1199" s="3">
        <f t="shared" si="812"/>
        <v>0</v>
      </c>
      <c r="P1199" s="3" t="s">
        <v>683</v>
      </c>
      <c r="Q1199" s="3">
        <f t="shared" si="814"/>
        <v>-11546093.6</v>
      </c>
      <c r="R1199" s="3">
        <f t="shared" si="815"/>
        <v>0</v>
      </c>
    </row>
    <row r="1200" spans="1:18" s="15" customFormat="1" ht="51" x14ac:dyDescent="0.25">
      <c r="A1200" s="202" t="s">
        <v>702</v>
      </c>
      <c r="B1200" s="7" t="s">
        <v>575</v>
      </c>
      <c r="C1200" s="8" t="s">
        <v>307</v>
      </c>
      <c r="D1200" s="8" t="s">
        <v>16</v>
      </c>
      <c r="E1200" s="8" t="s">
        <v>726</v>
      </c>
      <c r="F1200" s="8" t="s">
        <v>479</v>
      </c>
      <c r="G1200" s="96"/>
      <c r="H1200" s="43">
        <f t="shared" ref="H1200" si="838">H1201+H1202</f>
        <v>9290658.8699999992</v>
      </c>
      <c r="I1200" s="106"/>
      <c r="J1200" s="87"/>
      <c r="K1200" s="68"/>
      <c r="L1200" s="236"/>
      <c r="M1200" s="69">
        <f t="shared" si="810"/>
        <v>0</v>
      </c>
      <c r="N1200" s="69" t="s">
        <v>683</v>
      </c>
      <c r="O1200" s="69">
        <f t="shared" si="812"/>
        <v>0</v>
      </c>
      <c r="P1200" s="69" t="s">
        <v>683</v>
      </c>
      <c r="Q1200" s="69">
        <f t="shared" si="814"/>
        <v>-9290658.8699999992</v>
      </c>
      <c r="R1200" s="69">
        <f t="shared" si="815"/>
        <v>0</v>
      </c>
    </row>
    <row r="1201" spans="1:18" s="15" customFormat="1" ht="51" x14ac:dyDescent="0.25">
      <c r="A1201" s="202" t="s">
        <v>702</v>
      </c>
      <c r="B1201" s="7" t="s">
        <v>575</v>
      </c>
      <c r="C1201" s="8" t="s">
        <v>307</v>
      </c>
      <c r="D1201" s="8" t="s">
        <v>16</v>
      </c>
      <c r="E1201" s="8" t="s">
        <v>726</v>
      </c>
      <c r="F1201" s="8" t="s">
        <v>479</v>
      </c>
      <c r="G1201" s="96"/>
      <c r="H1201" s="43">
        <v>9290658.8699999992</v>
      </c>
      <c r="I1201" s="106"/>
      <c r="J1201" s="87"/>
      <c r="K1201" s="68"/>
      <c r="L1201" s="236"/>
      <c r="M1201" s="69">
        <f t="shared" si="810"/>
        <v>0</v>
      </c>
      <c r="N1201" s="69" t="s">
        <v>683</v>
      </c>
      <c r="O1201" s="69">
        <f t="shared" si="812"/>
        <v>0</v>
      </c>
      <c r="P1201" s="69" t="s">
        <v>683</v>
      </c>
      <c r="Q1201" s="69">
        <f t="shared" si="814"/>
        <v>-9290658.8699999992</v>
      </c>
      <c r="R1201" s="69">
        <f t="shared" si="815"/>
        <v>0</v>
      </c>
    </row>
    <row r="1202" spans="1:18" s="15" customFormat="1" ht="51" x14ac:dyDescent="0.25">
      <c r="A1202" s="202" t="s">
        <v>702</v>
      </c>
      <c r="B1202" s="7" t="s">
        <v>575</v>
      </c>
      <c r="C1202" s="8" t="s">
        <v>307</v>
      </c>
      <c r="D1202" s="8" t="s">
        <v>16</v>
      </c>
      <c r="E1202" s="8" t="s">
        <v>726</v>
      </c>
      <c r="F1202" s="8" t="s">
        <v>479</v>
      </c>
      <c r="G1202" s="96"/>
      <c r="H1202" s="43"/>
      <c r="I1202" s="106"/>
      <c r="J1202" s="87"/>
      <c r="K1202" s="68"/>
      <c r="L1202" s="236"/>
      <c r="M1202" s="69">
        <f t="shared" si="810"/>
        <v>0</v>
      </c>
      <c r="N1202" s="69" t="s">
        <v>683</v>
      </c>
      <c r="O1202" s="69">
        <f t="shared" si="812"/>
        <v>0</v>
      </c>
      <c r="P1202" s="69" t="s">
        <v>683</v>
      </c>
      <c r="Q1202" s="69">
        <f t="shared" si="814"/>
        <v>0</v>
      </c>
      <c r="R1202" s="69" t="s">
        <v>683</v>
      </c>
    </row>
    <row r="1203" spans="1:18" s="15" customFormat="1" ht="13.5" x14ac:dyDescent="0.25">
      <c r="A1203" s="202" t="s">
        <v>480</v>
      </c>
      <c r="B1203" s="7" t="s">
        <v>575</v>
      </c>
      <c r="C1203" s="8" t="s">
        <v>307</v>
      </c>
      <c r="D1203" s="8" t="s">
        <v>16</v>
      </c>
      <c r="E1203" s="8" t="s">
        <v>726</v>
      </c>
      <c r="F1203" s="8" t="s">
        <v>481</v>
      </c>
      <c r="G1203" s="96"/>
      <c r="H1203" s="43">
        <v>2255434.73</v>
      </c>
      <c r="I1203" s="106"/>
      <c r="J1203" s="87"/>
      <c r="K1203" s="68"/>
      <c r="L1203" s="236"/>
      <c r="M1203" s="69">
        <f t="shared" si="810"/>
        <v>0</v>
      </c>
      <c r="N1203" s="69" t="s">
        <v>683</v>
      </c>
      <c r="O1203" s="69">
        <f t="shared" si="812"/>
        <v>0</v>
      </c>
      <c r="P1203" s="69" t="s">
        <v>683</v>
      </c>
      <c r="Q1203" s="69">
        <f t="shared" si="814"/>
        <v>-2255434.73</v>
      </c>
      <c r="R1203" s="69">
        <f t="shared" si="815"/>
        <v>0</v>
      </c>
    </row>
    <row r="1204" spans="1:18" s="16" customFormat="1" ht="76.5" x14ac:dyDescent="0.25">
      <c r="A1204" s="198" t="s">
        <v>773</v>
      </c>
      <c r="B1204" s="40" t="s">
        <v>575</v>
      </c>
      <c r="C1204" s="41" t="s">
        <v>307</v>
      </c>
      <c r="D1204" s="41" t="s">
        <v>16</v>
      </c>
      <c r="E1204" s="41" t="s">
        <v>727</v>
      </c>
      <c r="F1204" s="41" t="s">
        <v>19</v>
      </c>
      <c r="G1204" s="81"/>
      <c r="H1204" s="42">
        <f t="shared" ref="H1204:L1205" si="839">H1205</f>
        <v>28726866.23</v>
      </c>
      <c r="I1204" s="42">
        <f t="shared" si="839"/>
        <v>0</v>
      </c>
      <c r="J1204" s="42">
        <f t="shared" si="839"/>
        <v>0</v>
      </c>
      <c r="K1204" s="42">
        <f t="shared" si="839"/>
        <v>0</v>
      </c>
      <c r="L1204" s="239">
        <f t="shared" si="839"/>
        <v>0</v>
      </c>
      <c r="M1204" s="63">
        <f t="shared" si="810"/>
        <v>0</v>
      </c>
      <c r="N1204" s="63" t="s">
        <v>683</v>
      </c>
      <c r="O1204" s="63">
        <f t="shared" si="812"/>
        <v>0</v>
      </c>
      <c r="P1204" s="63" t="s">
        <v>683</v>
      </c>
      <c r="Q1204" s="63">
        <f t="shared" si="814"/>
        <v>-28726866.23</v>
      </c>
      <c r="R1204" s="63">
        <f t="shared" si="815"/>
        <v>0</v>
      </c>
    </row>
    <row r="1205" spans="1:18" ht="13.5" x14ac:dyDescent="0.25">
      <c r="A1205" s="199" t="s">
        <v>636</v>
      </c>
      <c r="B1205" s="60">
        <v>956</v>
      </c>
      <c r="C1205" s="4" t="s">
        <v>307</v>
      </c>
      <c r="D1205" s="4" t="s">
        <v>16</v>
      </c>
      <c r="E1205" s="8" t="s">
        <v>727</v>
      </c>
      <c r="F1205" s="4" t="s">
        <v>697</v>
      </c>
      <c r="G1205" s="75"/>
      <c r="H1205" s="59">
        <f t="shared" si="839"/>
        <v>28726866.23</v>
      </c>
      <c r="I1205" s="59">
        <f t="shared" si="839"/>
        <v>0</v>
      </c>
      <c r="J1205" s="59">
        <f t="shared" si="839"/>
        <v>0</v>
      </c>
      <c r="K1205" s="59">
        <f t="shared" si="839"/>
        <v>0</v>
      </c>
      <c r="L1205" s="240">
        <f t="shared" si="839"/>
        <v>0</v>
      </c>
      <c r="M1205" s="3">
        <f t="shared" si="810"/>
        <v>0</v>
      </c>
      <c r="N1205" s="3" t="s">
        <v>683</v>
      </c>
      <c r="O1205" s="3">
        <f t="shared" si="812"/>
        <v>0</v>
      </c>
      <c r="P1205" s="3" t="s">
        <v>683</v>
      </c>
      <c r="Q1205" s="3">
        <f t="shared" si="814"/>
        <v>-28726866.23</v>
      </c>
      <c r="R1205" s="3">
        <f t="shared" si="815"/>
        <v>0</v>
      </c>
    </row>
    <row r="1206" spans="1:18" s="15" customFormat="1" ht="51" x14ac:dyDescent="0.25">
      <c r="A1206" s="202" t="s">
        <v>702</v>
      </c>
      <c r="B1206" s="7" t="s">
        <v>575</v>
      </c>
      <c r="C1206" s="8" t="s">
        <v>307</v>
      </c>
      <c r="D1206" s="8" t="s">
        <v>16</v>
      </c>
      <c r="E1206" s="8" t="s">
        <v>727</v>
      </c>
      <c r="F1206" s="8" t="s">
        <v>479</v>
      </c>
      <c r="G1206" s="96"/>
      <c r="H1206" s="43">
        <v>28726866.23</v>
      </c>
      <c r="I1206" s="106"/>
      <c r="J1206" s="87"/>
      <c r="K1206" s="68"/>
      <c r="L1206" s="236"/>
      <c r="M1206" s="69">
        <f t="shared" si="810"/>
        <v>0</v>
      </c>
      <c r="N1206" s="69" t="s">
        <v>683</v>
      </c>
      <c r="O1206" s="69">
        <f t="shared" si="812"/>
        <v>0</v>
      </c>
      <c r="P1206" s="69" t="s">
        <v>683</v>
      </c>
      <c r="Q1206" s="69">
        <f t="shared" si="814"/>
        <v>-28726866.23</v>
      </c>
      <c r="R1206" s="69">
        <f t="shared" si="815"/>
        <v>0</v>
      </c>
    </row>
    <row r="1207" spans="1:18" s="16" customFormat="1" ht="76.5" x14ac:dyDescent="0.25">
      <c r="A1207" s="198" t="s">
        <v>774</v>
      </c>
      <c r="B1207" s="40" t="s">
        <v>575</v>
      </c>
      <c r="C1207" s="41" t="s">
        <v>307</v>
      </c>
      <c r="D1207" s="41" t="s">
        <v>16</v>
      </c>
      <c r="E1207" s="41" t="s">
        <v>728</v>
      </c>
      <c r="F1207" s="41" t="s">
        <v>19</v>
      </c>
      <c r="G1207" s="81"/>
      <c r="H1207" s="42">
        <f t="shared" ref="H1207:L1208" si="840">H1208</f>
        <v>3808804.65</v>
      </c>
      <c r="I1207" s="42">
        <f t="shared" si="840"/>
        <v>0</v>
      </c>
      <c r="J1207" s="42">
        <f t="shared" si="840"/>
        <v>0</v>
      </c>
      <c r="K1207" s="42">
        <f t="shared" si="840"/>
        <v>0</v>
      </c>
      <c r="L1207" s="239">
        <f t="shared" si="840"/>
        <v>0</v>
      </c>
      <c r="M1207" s="63">
        <f t="shared" si="810"/>
        <v>0</v>
      </c>
      <c r="N1207" s="63" t="s">
        <v>683</v>
      </c>
      <c r="O1207" s="63">
        <f t="shared" si="812"/>
        <v>0</v>
      </c>
      <c r="P1207" s="63" t="s">
        <v>683</v>
      </c>
      <c r="Q1207" s="63">
        <f t="shared" si="814"/>
        <v>-3808804.65</v>
      </c>
      <c r="R1207" s="63">
        <f t="shared" si="815"/>
        <v>0</v>
      </c>
    </row>
    <row r="1208" spans="1:18" ht="13.5" x14ac:dyDescent="0.25">
      <c r="A1208" s="199" t="s">
        <v>636</v>
      </c>
      <c r="B1208" s="60">
        <v>956</v>
      </c>
      <c r="C1208" s="4" t="s">
        <v>307</v>
      </c>
      <c r="D1208" s="4" t="s">
        <v>16</v>
      </c>
      <c r="E1208" s="8" t="s">
        <v>728</v>
      </c>
      <c r="F1208" s="4" t="s">
        <v>697</v>
      </c>
      <c r="G1208" s="75"/>
      <c r="H1208" s="59">
        <f t="shared" si="840"/>
        <v>3808804.65</v>
      </c>
      <c r="I1208" s="59">
        <f t="shared" si="840"/>
        <v>0</v>
      </c>
      <c r="J1208" s="59">
        <f t="shared" si="840"/>
        <v>0</v>
      </c>
      <c r="K1208" s="59">
        <f t="shared" si="840"/>
        <v>0</v>
      </c>
      <c r="L1208" s="240">
        <f t="shared" si="840"/>
        <v>0</v>
      </c>
      <c r="M1208" s="3">
        <f t="shared" si="810"/>
        <v>0</v>
      </c>
      <c r="N1208" s="3" t="s">
        <v>683</v>
      </c>
      <c r="O1208" s="3">
        <f t="shared" si="812"/>
        <v>0</v>
      </c>
      <c r="P1208" s="3" t="s">
        <v>683</v>
      </c>
      <c r="Q1208" s="3">
        <f t="shared" si="814"/>
        <v>-3808804.65</v>
      </c>
      <c r="R1208" s="3">
        <f t="shared" si="815"/>
        <v>0</v>
      </c>
    </row>
    <row r="1209" spans="1:18" ht="51" x14ac:dyDescent="0.25">
      <c r="A1209" s="202" t="s">
        <v>702</v>
      </c>
      <c r="B1209" s="7" t="s">
        <v>575</v>
      </c>
      <c r="C1209" s="8" t="s">
        <v>307</v>
      </c>
      <c r="D1209" s="8" t="s">
        <v>16</v>
      </c>
      <c r="E1209" s="8" t="s">
        <v>728</v>
      </c>
      <c r="F1209" s="8" t="s">
        <v>479</v>
      </c>
      <c r="G1209" s="75"/>
      <c r="H1209" s="43">
        <v>3808804.65</v>
      </c>
      <c r="I1209" s="79"/>
      <c r="J1209" s="86"/>
      <c r="K1209" s="65"/>
      <c r="L1209" s="235"/>
      <c r="M1209" s="3">
        <f t="shared" si="810"/>
        <v>0</v>
      </c>
      <c r="N1209" s="3" t="s">
        <v>683</v>
      </c>
      <c r="O1209" s="3">
        <f t="shared" si="812"/>
        <v>0</v>
      </c>
      <c r="P1209" s="3" t="s">
        <v>683</v>
      </c>
      <c r="Q1209" s="3">
        <f t="shared" si="814"/>
        <v>-3808804.65</v>
      </c>
      <c r="R1209" s="3">
        <f t="shared" si="815"/>
        <v>0</v>
      </c>
    </row>
    <row r="1210" spans="1:18" s="16" customFormat="1" ht="38.25" x14ac:dyDescent="0.25">
      <c r="A1210" s="198" t="s">
        <v>729</v>
      </c>
      <c r="B1210" s="40" t="s">
        <v>575</v>
      </c>
      <c r="C1210" s="41" t="s">
        <v>307</v>
      </c>
      <c r="D1210" s="41" t="s">
        <v>16</v>
      </c>
      <c r="E1210" s="41" t="s">
        <v>730</v>
      </c>
      <c r="F1210" s="41" t="s">
        <v>19</v>
      </c>
      <c r="G1210" s="81"/>
      <c r="H1210" s="42">
        <f t="shared" ref="H1210:L1211" si="841">H1211</f>
        <v>190000</v>
      </c>
      <c r="I1210" s="42">
        <f t="shared" si="841"/>
        <v>0</v>
      </c>
      <c r="J1210" s="42">
        <f t="shared" si="841"/>
        <v>0</v>
      </c>
      <c r="K1210" s="42">
        <f t="shared" si="841"/>
        <v>0</v>
      </c>
      <c r="L1210" s="239">
        <f t="shared" si="841"/>
        <v>0</v>
      </c>
      <c r="M1210" s="63">
        <f t="shared" si="810"/>
        <v>0</v>
      </c>
      <c r="N1210" s="63" t="s">
        <v>683</v>
      </c>
      <c r="O1210" s="63">
        <f t="shared" si="812"/>
        <v>0</v>
      </c>
      <c r="P1210" s="63" t="s">
        <v>683</v>
      </c>
      <c r="Q1210" s="63">
        <f t="shared" si="814"/>
        <v>-190000</v>
      </c>
      <c r="R1210" s="63">
        <f t="shared" si="815"/>
        <v>0</v>
      </c>
    </row>
    <row r="1211" spans="1:18" ht="13.5" x14ac:dyDescent="0.25">
      <c r="A1211" s="199" t="s">
        <v>636</v>
      </c>
      <c r="B1211" s="60">
        <v>956</v>
      </c>
      <c r="C1211" s="4" t="s">
        <v>307</v>
      </c>
      <c r="D1211" s="4" t="s">
        <v>16</v>
      </c>
      <c r="E1211" s="8" t="s">
        <v>730</v>
      </c>
      <c r="F1211" s="4" t="s">
        <v>697</v>
      </c>
      <c r="G1211" s="75"/>
      <c r="H1211" s="59">
        <f t="shared" si="841"/>
        <v>190000</v>
      </c>
      <c r="I1211" s="59">
        <f t="shared" si="841"/>
        <v>0</v>
      </c>
      <c r="J1211" s="59">
        <f t="shared" si="841"/>
        <v>0</v>
      </c>
      <c r="K1211" s="59">
        <f t="shared" si="841"/>
        <v>0</v>
      </c>
      <c r="L1211" s="240">
        <f t="shared" si="841"/>
        <v>0</v>
      </c>
      <c r="M1211" s="3">
        <f t="shared" si="810"/>
        <v>0</v>
      </c>
      <c r="N1211" s="3" t="s">
        <v>683</v>
      </c>
      <c r="O1211" s="3">
        <f t="shared" si="812"/>
        <v>0</v>
      </c>
      <c r="P1211" s="3" t="s">
        <v>683</v>
      </c>
      <c r="Q1211" s="3">
        <f t="shared" si="814"/>
        <v>-190000</v>
      </c>
      <c r="R1211" s="3">
        <f t="shared" si="815"/>
        <v>0</v>
      </c>
    </row>
    <row r="1212" spans="1:18" s="15" customFormat="1" ht="51" x14ac:dyDescent="0.25">
      <c r="A1212" s="202" t="s">
        <v>702</v>
      </c>
      <c r="B1212" s="7" t="s">
        <v>575</v>
      </c>
      <c r="C1212" s="8" t="s">
        <v>307</v>
      </c>
      <c r="D1212" s="8" t="s">
        <v>16</v>
      </c>
      <c r="E1212" s="8" t="s">
        <v>730</v>
      </c>
      <c r="F1212" s="8" t="s">
        <v>479</v>
      </c>
      <c r="G1212" s="96"/>
      <c r="H1212" s="43">
        <v>190000</v>
      </c>
      <c r="I1212" s="106"/>
      <c r="J1212" s="87"/>
      <c r="K1212" s="68"/>
      <c r="L1212" s="236"/>
      <c r="M1212" s="69">
        <f t="shared" si="810"/>
        <v>0</v>
      </c>
      <c r="N1212" s="69" t="s">
        <v>683</v>
      </c>
      <c r="O1212" s="69">
        <f t="shared" si="812"/>
        <v>0</v>
      </c>
      <c r="P1212" s="69" t="s">
        <v>683</v>
      </c>
      <c r="Q1212" s="69">
        <f t="shared" si="814"/>
        <v>-190000</v>
      </c>
      <c r="R1212" s="69">
        <f t="shared" si="815"/>
        <v>0</v>
      </c>
    </row>
    <row r="1213" spans="1:18" s="16" customFormat="1" ht="51" x14ac:dyDescent="0.25">
      <c r="A1213" s="198" t="s">
        <v>775</v>
      </c>
      <c r="B1213" s="40">
        <v>956</v>
      </c>
      <c r="C1213" s="41" t="s">
        <v>307</v>
      </c>
      <c r="D1213" s="41" t="s">
        <v>16</v>
      </c>
      <c r="E1213" s="41" t="s">
        <v>731</v>
      </c>
      <c r="F1213" s="41" t="s">
        <v>19</v>
      </c>
      <c r="G1213" s="81"/>
      <c r="H1213" s="42">
        <f t="shared" ref="H1213:L1215" si="842">H1214</f>
        <v>708560</v>
      </c>
      <c r="I1213" s="42">
        <f t="shared" si="842"/>
        <v>0</v>
      </c>
      <c r="J1213" s="42">
        <f t="shared" si="842"/>
        <v>0</v>
      </c>
      <c r="K1213" s="42">
        <f t="shared" si="842"/>
        <v>0</v>
      </c>
      <c r="L1213" s="239">
        <f t="shared" si="842"/>
        <v>0</v>
      </c>
      <c r="M1213" s="63">
        <f t="shared" ref="M1213:M1276" si="843">J1213-I1213</f>
        <v>0</v>
      </c>
      <c r="N1213" s="63" t="s">
        <v>683</v>
      </c>
      <c r="O1213" s="63">
        <f t="shared" ref="O1213:O1276" si="844">L1213-K1213</f>
        <v>0</v>
      </c>
      <c r="P1213" s="63" t="s">
        <v>683</v>
      </c>
      <c r="Q1213" s="63">
        <f t="shared" ref="Q1213:Q1276" si="845">L1213-H1213</f>
        <v>-708560</v>
      </c>
      <c r="R1213" s="63">
        <f t="shared" ref="R1213:R1228" si="846">L1213/H1213*100</f>
        <v>0</v>
      </c>
    </row>
    <row r="1214" spans="1:18" ht="25.5" x14ac:dyDescent="0.25">
      <c r="A1214" s="199" t="s">
        <v>94</v>
      </c>
      <c r="B1214" s="60">
        <v>956</v>
      </c>
      <c r="C1214" s="4" t="s">
        <v>307</v>
      </c>
      <c r="D1214" s="4" t="s">
        <v>16</v>
      </c>
      <c r="E1214" s="4" t="s">
        <v>731</v>
      </c>
      <c r="F1214" s="4" t="s">
        <v>696</v>
      </c>
      <c r="G1214" s="75"/>
      <c r="H1214" s="59">
        <f t="shared" si="842"/>
        <v>708560</v>
      </c>
      <c r="I1214" s="59">
        <f t="shared" si="842"/>
        <v>0</v>
      </c>
      <c r="J1214" s="59">
        <f t="shared" si="842"/>
        <v>0</v>
      </c>
      <c r="K1214" s="59">
        <f t="shared" si="842"/>
        <v>0</v>
      </c>
      <c r="L1214" s="240">
        <f t="shared" si="842"/>
        <v>0</v>
      </c>
      <c r="M1214" s="3">
        <f t="shared" si="843"/>
        <v>0</v>
      </c>
      <c r="N1214" s="3" t="s">
        <v>683</v>
      </c>
      <c r="O1214" s="3">
        <f t="shared" si="844"/>
        <v>0</v>
      </c>
      <c r="P1214" s="3" t="s">
        <v>683</v>
      </c>
      <c r="Q1214" s="3">
        <f t="shared" si="845"/>
        <v>-708560</v>
      </c>
      <c r="R1214" s="3">
        <f t="shared" si="846"/>
        <v>0</v>
      </c>
    </row>
    <row r="1215" spans="1:18" ht="13.5" x14ac:dyDescent="0.25">
      <c r="A1215" s="199" t="s">
        <v>636</v>
      </c>
      <c r="B1215" s="60">
        <v>956</v>
      </c>
      <c r="C1215" s="4" t="s">
        <v>307</v>
      </c>
      <c r="D1215" s="4" t="s">
        <v>16</v>
      </c>
      <c r="E1215" s="4" t="s">
        <v>731</v>
      </c>
      <c r="F1215" s="4" t="s">
        <v>697</v>
      </c>
      <c r="G1215" s="75"/>
      <c r="H1215" s="59">
        <f t="shared" si="842"/>
        <v>708560</v>
      </c>
      <c r="I1215" s="59">
        <f t="shared" si="842"/>
        <v>0</v>
      </c>
      <c r="J1215" s="59">
        <f t="shared" si="842"/>
        <v>0</v>
      </c>
      <c r="K1215" s="59">
        <f t="shared" si="842"/>
        <v>0</v>
      </c>
      <c r="L1215" s="240">
        <f t="shared" si="842"/>
        <v>0</v>
      </c>
      <c r="M1215" s="3">
        <f t="shared" si="843"/>
        <v>0</v>
      </c>
      <c r="N1215" s="3" t="s">
        <v>683</v>
      </c>
      <c r="O1215" s="3">
        <f t="shared" si="844"/>
        <v>0</v>
      </c>
      <c r="P1215" s="3" t="s">
        <v>683</v>
      </c>
      <c r="Q1215" s="3">
        <f t="shared" si="845"/>
        <v>-708560</v>
      </c>
      <c r="R1215" s="3">
        <f t="shared" si="846"/>
        <v>0</v>
      </c>
    </row>
    <row r="1216" spans="1:18" s="15" customFormat="1" ht="51" x14ac:dyDescent="0.25">
      <c r="A1216" s="202" t="s">
        <v>698</v>
      </c>
      <c r="B1216" s="7">
        <v>956</v>
      </c>
      <c r="C1216" s="8" t="s">
        <v>307</v>
      </c>
      <c r="D1216" s="8" t="s">
        <v>16</v>
      </c>
      <c r="E1216" s="8" t="s">
        <v>731</v>
      </c>
      <c r="F1216" s="8" t="s">
        <v>479</v>
      </c>
      <c r="G1216" s="96"/>
      <c r="H1216" s="43">
        <v>708560</v>
      </c>
      <c r="I1216" s="106"/>
      <c r="J1216" s="87"/>
      <c r="K1216" s="68"/>
      <c r="L1216" s="236"/>
      <c r="M1216" s="69">
        <f t="shared" si="843"/>
        <v>0</v>
      </c>
      <c r="N1216" s="69" t="s">
        <v>683</v>
      </c>
      <c r="O1216" s="69">
        <f t="shared" si="844"/>
        <v>0</v>
      </c>
      <c r="P1216" s="69" t="s">
        <v>683</v>
      </c>
      <c r="Q1216" s="69">
        <f t="shared" si="845"/>
        <v>-708560</v>
      </c>
      <c r="R1216" s="69">
        <f t="shared" si="846"/>
        <v>0</v>
      </c>
    </row>
    <row r="1217" spans="1:18" s="16" customFormat="1" ht="63.75" x14ac:dyDescent="0.25">
      <c r="A1217" s="198" t="s">
        <v>776</v>
      </c>
      <c r="B1217" s="40">
        <v>956</v>
      </c>
      <c r="C1217" s="41" t="s">
        <v>307</v>
      </c>
      <c r="D1217" s="41" t="s">
        <v>16</v>
      </c>
      <c r="E1217" s="41" t="s">
        <v>732</v>
      </c>
      <c r="F1217" s="41" t="s">
        <v>19</v>
      </c>
      <c r="G1217" s="81"/>
      <c r="H1217" s="42">
        <f t="shared" ref="H1217:L1219" si="847">H1218</f>
        <v>50000</v>
      </c>
      <c r="I1217" s="42">
        <f t="shared" si="847"/>
        <v>0</v>
      </c>
      <c r="J1217" s="42">
        <f t="shared" si="847"/>
        <v>0</v>
      </c>
      <c r="K1217" s="42">
        <f t="shared" si="847"/>
        <v>0</v>
      </c>
      <c r="L1217" s="239">
        <f t="shared" si="847"/>
        <v>0</v>
      </c>
      <c r="M1217" s="63">
        <f t="shared" si="843"/>
        <v>0</v>
      </c>
      <c r="N1217" s="63" t="s">
        <v>683</v>
      </c>
      <c r="O1217" s="63">
        <f t="shared" si="844"/>
        <v>0</v>
      </c>
      <c r="P1217" s="63" t="s">
        <v>683</v>
      </c>
      <c r="Q1217" s="63">
        <f t="shared" si="845"/>
        <v>-50000</v>
      </c>
      <c r="R1217" s="63">
        <f t="shared" si="846"/>
        <v>0</v>
      </c>
    </row>
    <row r="1218" spans="1:18" ht="25.5" x14ac:dyDescent="0.25">
      <c r="A1218" s="199" t="s">
        <v>94</v>
      </c>
      <c r="B1218" s="60">
        <v>956</v>
      </c>
      <c r="C1218" s="4" t="s">
        <v>307</v>
      </c>
      <c r="D1218" s="4" t="s">
        <v>16</v>
      </c>
      <c r="E1218" s="4" t="s">
        <v>732</v>
      </c>
      <c r="F1218" s="4" t="s">
        <v>696</v>
      </c>
      <c r="G1218" s="75"/>
      <c r="H1218" s="59">
        <f t="shared" si="847"/>
        <v>50000</v>
      </c>
      <c r="I1218" s="59">
        <f t="shared" si="847"/>
        <v>0</v>
      </c>
      <c r="J1218" s="59">
        <f t="shared" si="847"/>
        <v>0</v>
      </c>
      <c r="K1218" s="59">
        <f t="shared" si="847"/>
        <v>0</v>
      </c>
      <c r="L1218" s="240">
        <f t="shared" si="847"/>
        <v>0</v>
      </c>
      <c r="M1218" s="3">
        <f t="shared" si="843"/>
        <v>0</v>
      </c>
      <c r="N1218" s="3" t="s">
        <v>683</v>
      </c>
      <c r="O1218" s="3">
        <f t="shared" si="844"/>
        <v>0</v>
      </c>
      <c r="P1218" s="3" t="s">
        <v>683</v>
      </c>
      <c r="Q1218" s="3">
        <f t="shared" si="845"/>
        <v>-50000</v>
      </c>
      <c r="R1218" s="3">
        <f t="shared" si="846"/>
        <v>0</v>
      </c>
    </row>
    <row r="1219" spans="1:18" ht="13.5" x14ac:dyDescent="0.25">
      <c r="A1219" s="199" t="s">
        <v>636</v>
      </c>
      <c r="B1219" s="60">
        <v>956</v>
      </c>
      <c r="C1219" s="4" t="s">
        <v>307</v>
      </c>
      <c r="D1219" s="4" t="s">
        <v>16</v>
      </c>
      <c r="E1219" s="4" t="s">
        <v>732</v>
      </c>
      <c r="F1219" s="4" t="s">
        <v>697</v>
      </c>
      <c r="G1219" s="75"/>
      <c r="H1219" s="59">
        <f>H1220</f>
        <v>50000</v>
      </c>
      <c r="I1219" s="59">
        <f t="shared" si="847"/>
        <v>0</v>
      </c>
      <c r="J1219" s="59">
        <f t="shared" si="847"/>
        <v>0</v>
      </c>
      <c r="K1219" s="59">
        <f t="shared" si="847"/>
        <v>0</v>
      </c>
      <c r="L1219" s="240">
        <f t="shared" si="847"/>
        <v>0</v>
      </c>
      <c r="M1219" s="3">
        <f t="shared" si="843"/>
        <v>0</v>
      </c>
      <c r="N1219" s="3" t="s">
        <v>683</v>
      </c>
      <c r="O1219" s="3">
        <f t="shared" si="844"/>
        <v>0</v>
      </c>
      <c r="P1219" s="3" t="s">
        <v>683</v>
      </c>
      <c r="Q1219" s="3">
        <f t="shared" si="845"/>
        <v>-50000</v>
      </c>
      <c r="R1219" s="3">
        <f t="shared" si="846"/>
        <v>0</v>
      </c>
    </row>
    <row r="1220" spans="1:18" s="15" customFormat="1" ht="51" x14ac:dyDescent="0.25">
      <c r="A1220" s="202" t="s">
        <v>698</v>
      </c>
      <c r="B1220" s="7">
        <v>956</v>
      </c>
      <c r="C1220" s="8" t="s">
        <v>307</v>
      </c>
      <c r="D1220" s="8" t="s">
        <v>16</v>
      </c>
      <c r="E1220" s="8" t="s">
        <v>732</v>
      </c>
      <c r="F1220" s="8" t="s">
        <v>479</v>
      </c>
      <c r="G1220" s="96"/>
      <c r="H1220" s="43">
        <v>50000</v>
      </c>
      <c r="I1220" s="106"/>
      <c r="J1220" s="87"/>
      <c r="K1220" s="68"/>
      <c r="L1220" s="236"/>
      <c r="M1220" s="69">
        <f t="shared" si="843"/>
        <v>0</v>
      </c>
      <c r="N1220" s="69" t="s">
        <v>683</v>
      </c>
      <c r="O1220" s="69">
        <f t="shared" si="844"/>
        <v>0</v>
      </c>
      <c r="P1220" s="69" t="s">
        <v>683</v>
      </c>
      <c r="Q1220" s="69">
        <f t="shared" si="845"/>
        <v>-50000</v>
      </c>
      <c r="R1220" s="69">
        <f t="shared" si="846"/>
        <v>0</v>
      </c>
    </row>
    <row r="1221" spans="1:18" s="16" customFormat="1" ht="76.5" x14ac:dyDescent="0.25">
      <c r="A1221" s="198" t="s">
        <v>777</v>
      </c>
      <c r="B1221" s="40">
        <v>956</v>
      </c>
      <c r="C1221" s="41" t="s">
        <v>307</v>
      </c>
      <c r="D1221" s="41" t="s">
        <v>16</v>
      </c>
      <c r="E1221" s="41" t="s">
        <v>733</v>
      </c>
      <c r="F1221" s="41" t="s">
        <v>19</v>
      </c>
      <c r="G1221" s="81"/>
      <c r="H1221" s="42">
        <f t="shared" ref="H1221:L1223" si="848">H1222</f>
        <v>28929404</v>
      </c>
      <c r="I1221" s="42">
        <f t="shared" si="848"/>
        <v>0</v>
      </c>
      <c r="J1221" s="42">
        <f t="shared" si="848"/>
        <v>0</v>
      </c>
      <c r="K1221" s="42">
        <f t="shared" si="848"/>
        <v>0</v>
      </c>
      <c r="L1221" s="239">
        <f t="shared" si="848"/>
        <v>0</v>
      </c>
      <c r="M1221" s="63">
        <f t="shared" si="843"/>
        <v>0</v>
      </c>
      <c r="N1221" s="63" t="s">
        <v>683</v>
      </c>
      <c r="O1221" s="63">
        <f t="shared" si="844"/>
        <v>0</v>
      </c>
      <c r="P1221" s="63" t="s">
        <v>683</v>
      </c>
      <c r="Q1221" s="63">
        <f t="shared" si="845"/>
        <v>-28929404</v>
      </c>
      <c r="R1221" s="63">
        <f t="shared" si="846"/>
        <v>0</v>
      </c>
    </row>
    <row r="1222" spans="1:18" ht="25.5" x14ac:dyDescent="0.25">
      <c r="A1222" s="199" t="s">
        <v>94</v>
      </c>
      <c r="B1222" s="60">
        <v>956</v>
      </c>
      <c r="C1222" s="4" t="s">
        <v>307</v>
      </c>
      <c r="D1222" s="4" t="s">
        <v>16</v>
      </c>
      <c r="E1222" s="4" t="s">
        <v>733</v>
      </c>
      <c r="F1222" s="4" t="s">
        <v>696</v>
      </c>
      <c r="G1222" s="75"/>
      <c r="H1222" s="59">
        <f t="shared" si="848"/>
        <v>28929404</v>
      </c>
      <c r="I1222" s="59">
        <f t="shared" si="848"/>
        <v>0</v>
      </c>
      <c r="J1222" s="59">
        <f t="shared" si="848"/>
        <v>0</v>
      </c>
      <c r="K1222" s="59">
        <f t="shared" si="848"/>
        <v>0</v>
      </c>
      <c r="L1222" s="240">
        <f t="shared" si="848"/>
        <v>0</v>
      </c>
      <c r="M1222" s="3">
        <f t="shared" si="843"/>
        <v>0</v>
      </c>
      <c r="N1222" s="3" t="s">
        <v>683</v>
      </c>
      <c r="O1222" s="3">
        <f t="shared" si="844"/>
        <v>0</v>
      </c>
      <c r="P1222" s="3" t="s">
        <v>683</v>
      </c>
      <c r="Q1222" s="3">
        <f t="shared" si="845"/>
        <v>-28929404</v>
      </c>
      <c r="R1222" s="3">
        <f t="shared" si="846"/>
        <v>0</v>
      </c>
    </row>
    <row r="1223" spans="1:18" ht="13.5" x14ac:dyDescent="0.25">
      <c r="A1223" s="199" t="s">
        <v>636</v>
      </c>
      <c r="B1223" s="60">
        <v>956</v>
      </c>
      <c r="C1223" s="4" t="s">
        <v>307</v>
      </c>
      <c r="D1223" s="4" t="s">
        <v>16</v>
      </c>
      <c r="E1223" s="4" t="s">
        <v>733</v>
      </c>
      <c r="F1223" s="4" t="s">
        <v>697</v>
      </c>
      <c r="G1223" s="75"/>
      <c r="H1223" s="59">
        <f t="shared" si="848"/>
        <v>28929404</v>
      </c>
      <c r="I1223" s="59">
        <f t="shared" si="848"/>
        <v>0</v>
      </c>
      <c r="J1223" s="59">
        <f t="shared" si="848"/>
        <v>0</v>
      </c>
      <c r="K1223" s="59">
        <f t="shared" si="848"/>
        <v>0</v>
      </c>
      <c r="L1223" s="240">
        <f t="shared" si="848"/>
        <v>0</v>
      </c>
      <c r="M1223" s="3">
        <f t="shared" si="843"/>
        <v>0</v>
      </c>
      <c r="N1223" s="3" t="s">
        <v>683</v>
      </c>
      <c r="O1223" s="3">
        <f t="shared" si="844"/>
        <v>0</v>
      </c>
      <c r="P1223" s="3" t="s">
        <v>683</v>
      </c>
      <c r="Q1223" s="3">
        <f t="shared" si="845"/>
        <v>-28929404</v>
      </c>
      <c r="R1223" s="3">
        <f t="shared" si="846"/>
        <v>0</v>
      </c>
    </row>
    <row r="1224" spans="1:18" s="15" customFormat="1" ht="51" x14ac:dyDescent="0.25">
      <c r="A1224" s="202" t="s">
        <v>698</v>
      </c>
      <c r="B1224" s="7">
        <v>956</v>
      </c>
      <c r="C1224" s="8" t="s">
        <v>307</v>
      </c>
      <c r="D1224" s="8" t="s">
        <v>16</v>
      </c>
      <c r="E1224" s="8" t="s">
        <v>733</v>
      </c>
      <c r="F1224" s="8" t="s">
        <v>479</v>
      </c>
      <c r="G1224" s="96"/>
      <c r="H1224" s="43">
        <v>28929404</v>
      </c>
      <c r="I1224" s="106"/>
      <c r="J1224" s="87"/>
      <c r="K1224" s="68"/>
      <c r="L1224" s="236"/>
      <c r="M1224" s="69">
        <f t="shared" si="843"/>
        <v>0</v>
      </c>
      <c r="N1224" s="69" t="s">
        <v>683</v>
      </c>
      <c r="O1224" s="69">
        <f t="shared" si="844"/>
        <v>0</v>
      </c>
      <c r="P1224" s="69" t="s">
        <v>683</v>
      </c>
      <c r="Q1224" s="69">
        <f t="shared" si="845"/>
        <v>-28929404</v>
      </c>
      <c r="R1224" s="69">
        <f t="shared" si="846"/>
        <v>0</v>
      </c>
    </row>
    <row r="1225" spans="1:18" s="16" customFormat="1" ht="51" x14ac:dyDescent="0.25">
      <c r="A1225" s="198" t="s">
        <v>768</v>
      </c>
      <c r="B1225" s="40">
        <v>956</v>
      </c>
      <c r="C1225" s="41" t="s">
        <v>307</v>
      </c>
      <c r="D1225" s="41" t="s">
        <v>16</v>
      </c>
      <c r="E1225" s="41" t="s">
        <v>734</v>
      </c>
      <c r="F1225" s="41" t="s">
        <v>19</v>
      </c>
      <c r="G1225" s="81"/>
      <c r="H1225" s="42">
        <f t="shared" ref="H1225:L1227" si="849">H1226</f>
        <v>28929404</v>
      </c>
      <c r="I1225" s="42">
        <f t="shared" si="849"/>
        <v>0</v>
      </c>
      <c r="J1225" s="42">
        <f t="shared" si="849"/>
        <v>0</v>
      </c>
      <c r="K1225" s="42">
        <f t="shared" si="849"/>
        <v>0</v>
      </c>
      <c r="L1225" s="239">
        <f t="shared" si="849"/>
        <v>0</v>
      </c>
      <c r="M1225" s="63">
        <f t="shared" si="843"/>
        <v>0</v>
      </c>
      <c r="N1225" s="63" t="s">
        <v>683</v>
      </c>
      <c r="O1225" s="63">
        <f t="shared" si="844"/>
        <v>0</v>
      </c>
      <c r="P1225" s="63" t="s">
        <v>683</v>
      </c>
      <c r="Q1225" s="63">
        <f t="shared" si="845"/>
        <v>-28929404</v>
      </c>
      <c r="R1225" s="63">
        <f t="shared" si="846"/>
        <v>0</v>
      </c>
    </row>
    <row r="1226" spans="1:18" ht="26.25" x14ac:dyDescent="0.25">
      <c r="A1226" s="199" t="s">
        <v>94</v>
      </c>
      <c r="B1226" s="60">
        <v>956</v>
      </c>
      <c r="C1226" s="4" t="s">
        <v>307</v>
      </c>
      <c r="D1226" s="4" t="s">
        <v>16</v>
      </c>
      <c r="E1226" s="4" t="s">
        <v>734</v>
      </c>
      <c r="F1226" s="4" t="s">
        <v>696</v>
      </c>
      <c r="G1226" s="75"/>
      <c r="H1226" s="59">
        <f t="shared" si="849"/>
        <v>28929404</v>
      </c>
      <c r="I1226" s="59">
        <f t="shared" si="849"/>
        <v>0</v>
      </c>
      <c r="J1226" s="59">
        <f t="shared" si="849"/>
        <v>0</v>
      </c>
      <c r="K1226" s="59">
        <f t="shared" si="849"/>
        <v>0</v>
      </c>
      <c r="L1226" s="240">
        <f t="shared" si="849"/>
        <v>0</v>
      </c>
      <c r="M1226" s="3">
        <f t="shared" si="843"/>
        <v>0</v>
      </c>
      <c r="N1226" s="3" t="s">
        <v>683</v>
      </c>
      <c r="O1226" s="3">
        <f t="shared" si="844"/>
        <v>0</v>
      </c>
      <c r="P1226" s="3" t="s">
        <v>683</v>
      </c>
      <c r="Q1226" s="3">
        <f t="shared" si="845"/>
        <v>-28929404</v>
      </c>
      <c r="R1226" s="3">
        <f t="shared" si="846"/>
        <v>0</v>
      </c>
    </row>
    <row r="1227" spans="1:18" ht="26.25" x14ac:dyDescent="0.25">
      <c r="A1227" s="199" t="s">
        <v>636</v>
      </c>
      <c r="B1227" s="60">
        <v>956</v>
      </c>
      <c r="C1227" s="4" t="s">
        <v>307</v>
      </c>
      <c r="D1227" s="4" t="s">
        <v>16</v>
      </c>
      <c r="E1227" s="4" t="s">
        <v>734</v>
      </c>
      <c r="F1227" s="4" t="s">
        <v>697</v>
      </c>
      <c r="G1227" s="75"/>
      <c r="H1227" s="59">
        <f t="shared" si="849"/>
        <v>28929404</v>
      </c>
      <c r="I1227" s="59">
        <f t="shared" si="849"/>
        <v>0</v>
      </c>
      <c r="J1227" s="59">
        <f t="shared" si="849"/>
        <v>0</v>
      </c>
      <c r="K1227" s="59">
        <f t="shared" si="849"/>
        <v>0</v>
      </c>
      <c r="L1227" s="240">
        <f t="shared" si="849"/>
        <v>0</v>
      </c>
      <c r="M1227" s="3">
        <f t="shared" si="843"/>
        <v>0</v>
      </c>
      <c r="N1227" s="3" t="s">
        <v>683</v>
      </c>
      <c r="O1227" s="3">
        <f t="shared" si="844"/>
        <v>0</v>
      </c>
      <c r="P1227" s="3" t="s">
        <v>683</v>
      </c>
      <c r="Q1227" s="3">
        <f t="shared" si="845"/>
        <v>-28929404</v>
      </c>
      <c r="R1227" s="3">
        <f t="shared" si="846"/>
        <v>0</v>
      </c>
    </row>
    <row r="1228" spans="1:18" ht="51" x14ac:dyDescent="0.25">
      <c r="A1228" s="199" t="s">
        <v>698</v>
      </c>
      <c r="B1228" s="60">
        <v>956</v>
      </c>
      <c r="C1228" s="4" t="s">
        <v>307</v>
      </c>
      <c r="D1228" s="4" t="s">
        <v>16</v>
      </c>
      <c r="E1228" s="4" t="s">
        <v>734</v>
      </c>
      <c r="F1228" s="4" t="s">
        <v>479</v>
      </c>
      <c r="G1228" s="75"/>
      <c r="H1228" s="59">
        <v>28929404</v>
      </c>
      <c r="I1228" s="79"/>
      <c r="J1228" s="86"/>
      <c r="K1228" s="65"/>
      <c r="L1228" s="235"/>
      <c r="M1228" s="3">
        <f t="shared" si="843"/>
        <v>0</v>
      </c>
      <c r="N1228" s="3" t="s">
        <v>683</v>
      </c>
      <c r="O1228" s="3">
        <f t="shared" si="844"/>
        <v>0</v>
      </c>
      <c r="P1228" s="3" t="s">
        <v>683</v>
      </c>
      <c r="Q1228" s="3">
        <f t="shared" si="845"/>
        <v>-28929404</v>
      </c>
      <c r="R1228" s="3">
        <f t="shared" si="846"/>
        <v>0</v>
      </c>
    </row>
    <row r="1229" spans="1:18" s="16" customFormat="1" ht="51" x14ac:dyDescent="0.2">
      <c r="A1229" s="177" t="s">
        <v>590</v>
      </c>
      <c r="B1229" s="61" t="s">
        <v>575</v>
      </c>
      <c r="C1229" s="61" t="s">
        <v>307</v>
      </c>
      <c r="D1229" s="61" t="s">
        <v>16</v>
      </c>
      <c r="E1229" s="61" t="s">
        <v>308</v>
      </c>
      <c r="F1229" s="61" t="s">
        <v>19</v>
      </c>
      <c r="G1229" s="61"/>
      <c r="H1229" s="62">
        <f>H1230</f>
        <v>0</v>
      </c>
      <c r="I1229" s="62">
        <f>I1230</f>
        <v>4138715</v>
      </c>
      <c r="J1229" s="88">
        <f t="shared" ref="J1229:J1230" si="850">J1230</f>
        <v>4106977</v>
      </c>
      <c r="K1229" s="62">
        <f t="shared" ref="K1229:L1230" si="851">K1230</f>
        <v>4106977</v>
      </c>
      <c r="L1229" s="234">
        <f t="shared" si="851"/>
        <v>4106977</v>
      </c>
      <c r="M1229" s="63">
        <f t="shared" si="843"/>
        <v>-31738</v>
      </c>
      <c r="N1229" s="63" t="s">
        <v>683</v>
      </c>
      <c r="O1229" s="63">
        <f t="shared" si="844"/>
        <v>0</v>
      </c>
      <c r="P1229" s="63">
        <f t="shared" ref="P1229:P1276" si="852">L1229/K1229*100</f>
        <v>100</v>
      </c>
      <c r="Q1229" s="63">
        <f t="shared" si="845"/>
        <v>4106977</v>
      </c>
      <c r="R1229" s="63" t="s">
        <v>683</v>
      </c>
    </row>
    <row r="1230" spans="1:18" ht="25.5" x14ac:dyDescent="0.2">
      <c r="A1230" s="185" t="s">
        <v>94</v>
      </c>
      <c r="B1230" s="64" t="s">
        <v>575</v>
      </c>
      <c r="C1230" s="64" t="s">
        <v>307</v>
      </c>
      <c r="D1230" s="64" t="s">
        <v>16</v>
      </c>
      <c r="E1230" s="64" t="s">
        <v>308</v>
      </c>
      <c r="F1230" s="64">
        <v>600</v>
      </c>
      <c r="G1230" s="64"/>
      <c r="H1230" s="65">
        <f>H1231</f>
        <v>0</v>
      </c>
      <c r="I1230" s="65">
        <f>I1231</f>
        <v>4138715</v>
      </c>
      <c r="J1230" s="86">
        <f t="shared" si="850"/>
        <v>4106977</v>
      </c>
      <c r="K1230" s="65">
        <f t="shared" si="851"/>
        <v>4106977</v>
      </c>
      <c r="L1230" s="235">
        <f t="shared" si="851"/>
        <v>4106977</v>
      </c>
      <c r="M1230" s="3">
        <f t="shared" si="843"/>
        <v>-31738</v>
      </c>
      <c r="N1230" s="3" t="s">
        <v>683</v>
      </c>
      <c r="O1230" s="3">
        <f t="shared" si="844"/>
        <v>0</v>
      </c>
      <c r="P1230" s="3">
        <f t="shared" si="852"/>
        <v>100</v>
      </c>
      <c r="Q1230" s="3">
        <f t="shared" si="845"/>
        <v>4106977</v>
      </c>
      <c r="R1230" s="3" t="s">
        <v>683</v>
      </c>
    </row>
    <row r="1231" spans="1:18" x14ac:dyDescent="0.2">
      <c r="A1231" s="185" t="s">
        <v>636</v>
      </c>
      <c r="B1231" s="64" t="s">
        <v>575</v>
      </c>
      <c r="C1231" s="64" t="s">
        <v>307</v>
      </c>
      <c r="D1231" s="64" t="s">
        <v>16</v>
      </c>
      <c r="E1231" s="64" t="s">
        <v>308</v>
      </c>
      <c r="F1231" s="64">
        <v>610</v>
      </c>
      <c r="G1231" s="64"/>
      <c r="H1231" s="65">
        <f>H1232+H1233</f>
        <v>0</v>
      </c>
      <c r="I1231" s="65">
        <v>4138715</v>
      </c>
      <c r="J1231" s="86">
        <f t="shared" ref="J1231:L1231" si="853">J1232+J1233</f>
        <v>4106977</v>
      </c>
      <c r="K1231" s="65">
        <f t="shared" si="853"/>
        <v>4106977</v>
      </c>
      <c r="L1231" s="235">
        <f t="shared" si="853"/>
        <v>4106977</v>
      </c>
      <c r="M1231" s="3">
        <f t="shared" si="843"/>
        <v>-31738</v>
      </c>
      <c r="N1231" s="3" t="s">
        <v>683</v>
      </c>
      <c r="O1231" s="3">
        <f t="shared" si="844"/>
        <v>0</v>
      </c>
      <c r="P1231" s="3">
        <f t="shared" si="852"/>
        <v>100</v>
      </c>
      <c r="Q1231" s="3">
        <f t="shared" si="845"/>
        <v>4106977</v>
      </c>
      <c r="R1231" s="3" t="s">
        <v>683</v>
      </c>
    </row>
    <row r="1232" spans="1:18" s="15" customFormat="1" ht="51" x14ac:dyDescent="0.2">
      <c r="A1232" s="180" t="s">
        <v>651</v>
      </c>
      <c r="B1232" s="66" t="s">
        <v>575</v>
      </c>
      <c r="C1232" s="66" t="s">
        <v>307</v>
      </c>
      <c r="D1232" s="66" t="s">
        <v>16</v>
      </c>
      <c r="E1232" s="66" t="s">
        <v>308</v>
      </c>
      <c r="F1232" s="66" t="s">
        <v>479</v>
      </c>
      <c r="G1232" s="66"/>
      <c r="H1232" s="85"/>
      <c r="I1232" s="68"/>
      <c r="J1232" s="87">
        <v>4078275.59</v>
      </c>
      <c r="K1232" s="68">
        <v>4078275.59</v>
      </c>
      <c r="L1232" s="236">
        <v>4078275.59</v>
      </c>
      <c r="M1232" s="69">
        <f t="shared" si="843"/>
        <v>4078275.59</v>
      </c>
      <c r="N1232" s="69" t="s">
        <v>683</v>
      </c>
      <c r="O1232" s="69">
        <f t="shared" si="844"/>
        <v>0</v>
      </c>
      <c r="P1232" s="69">
        <f t="shared" si="852"/>
        <v>100</v>
      </c>
      <c r="Q1232" s="69">
        <f t="shared" si="845"/>
        <v>4078275.59</v>
      </c>
      <c r="R1232" s="69" t="s">
        <v>683</v>
      </c>
    </row>
    <row r="1233" spans="1:18" s="15" customFormat="1" x14ac:dyDescent="0.2">
      <c r="A1233" s="180" t="s">
        <v>480</v>
      </c>
      <c r="B1233" s="66" t="s">
        <v>575</v>
      </c>
      <c r="C1233" s="66" t="s">
        <v>307</v>
      </c>
      <c r="D1233" s="66" t="s">
        <v>16</v>
      </c>
      <c r="E1233" s="66" t="s">
        <v>308</v>
      </c>
      <c r="F1233" s="66" t="s">
        <v>481</v>
      </c>
      <c r="G1233" s="66"/>
      <c r="H1233" s="85"/>
      <c r="I1233" s="68"/>
      <c r="J1233" s="87">
        <v>28701.41</v>
      </c>
      <c r="K1233" s="68">
        <v>28701.41</v>
      </c>
      <c r="L1233" s="236">
        <v>28701.41</v>
      </c>
      <c r="M1233" s="69">
        <f t="shared" si="843"/>
        <v>28701.41</v>
      </c>
      <c r="N1233" s="69" t="s">
        <v>683</v>
      </c>
      <c r="O1233" s="69">
        <f t="shared" si="844"/>
        <v>0</v>
      </c>
      <c r="P1233" s="69">
        <f t="shared" si="852"/>
        <v>100</v>
      </c>
      <c r="Q1233" s="69">
        <f t="shared" si="845"/>
        <v>28701.41</v>
      </c>
      <c r="R1233" s="69" t="s">
        <v>683</v>
      </c>
    </row>
    <row r="1234" spans="1:18" s="16" customFormat="1" ht="63.75" x14ac:dyDescent="0.2">
      <c r="A1234" s="177" t="s">
        <v>591</v>
      </c>
      <c r="B1234" s="61" t="s">
        <v>575</v>
      </c>
      <c r="C1234" s="61" t="s">
        <v>307</v>
      </c>
      <c r="D1234" s="61" t="s">
        <v>16</v>
      </c>
      <c r="E1234" s="61" t="s">
        <v>309</v>
      </c>
      <c r="F1234" s="61" t="s">
        <v>19</v>
      </c>
      <c r="G1234" s="61"/>
      <c r="H1234" s="62">
        <f t="shared" ref="H1234:I1236" si="854">H1235</f>
        <v>0</v>
      </c>
      <c r="I1234" s="62">
        <f t="shared" si="854"/>
        <v>14045033</v>
      </c>
      <c r="J1234" s="88">
        <f t="shared" ref="J1234:J1236" si="855">J1235</f>
        <v>12900621.77</v>
      </c>
      <c r="K1234" s="62">
        <f t="shared" ref="K1234:L1236" si="856">K1235</f>
        <v>12900621.77</v>
      </c>
      <c r="L1234" s="234">
        <f t="shared" si="856"/>
        <v>12900621.77</v>
      </c>
      <c r="M1234" s="63">
        <f t="shared" si="843"/>
        <v>-1144411.2300000004</v>
      </c>
      <c r="N1234" s="63">
        <f t="shared" ref="N1234:N1275" si="857">J1234/I1234*100</f>
        <v>91.851843779932736</v>
      </c>
      <c r="O1234" s="63">
        <f t="shared" si="844"/>
        <v>0</v>
      </c>
      <c r="P1234" s="63">
        <f t="shared" si="852"/>
        <v>100</v>
      </c>
      <c r="Q1234" s="63">
        <f t="shared" si="845"/>
        <v>12900621.77</v>
      </c>
      <c r="R1234" s="63" t="s">
        <v>683</v>
      </c>
    </row>
    <row r="1235" spans="1:18" ht="25.5" x14ac:dyDescent="0.2">
      <c r="A1235" s="185" t="s">
        <v>94</v>
      </c>
      <c r="B1235" s="64" t="s">
        <v>575</v>
      </c>
      <c r="C1235" s="64" t="s">
        <v>307</v>
      </c>
      <c r="D1235" s="64" t="s">
        <v>16</v>
      </c>
      <c r="E1235" s="64" t="s">
        <v>309</v>
      </c>
      <c r="F1235" s="64">
        <v>600</v>
      </c>
      <c r="G1235" s="64"/>
      <c r="H1235" s="65">
        <f t="shared" si="854"/>
        <v>0</v>
      </c>
      <c r="I1235" s="65">
        <f t="shared" si="854"/>
        <v>14045033</v>
      </c>
      <c r="J1235" s="86">
        <f t="shared" si="855"/>
        <v>12900621.77</v>
      </c>
      <c r="K1235" s="65">
        <f t="shared" si="856"/>
        <v>12900621.77</v>
      </c>
      <c r="L1235" s="235">
        <f t="shared" si="856"/>
        <v>12900621.77</v>
      </c>
      <c r="M1235" s="3">
        <f t="shared" si="843"/>
        <v>-1144411.2300000004</v>
      </c>
      <c r="N1235" s="3">
        <f t="shared" si="857"/>
        <v>91.851843779932736</v>
      </c>
      <c r="O1235" s="3">
        <f t="shared" si="844"/>
        <v>0</v>
      </c>
      <c r="P1235" s="3">
        <f t="shared" si="852"/>
        <v>100</v>
      </c>
      <c r="Q1235" s="3">
        <f t="shared" si="845"/>
        <v>12900621.77</v>
      </c>
      <c r="R1235" s="3" t="s">
        <v>683</v>
      </c>
    </row>
    <row r="1236" spans="1:18" x14ac:dyDescent="0.2">
      <c r="A1236" s="185" t="s">
        <v>636</v>
      </c>
      <c r="B1236" s="64" t="s">
        <v>575</v>
      </c>
      <c r="C1236" s="64" t="s">
        <v>307</v>
      </c>
      <c r="D1236" s="64" t="s">
        <v>16</v>
      </c>
      <c r="E1236" s="64" t="s">
        <v>309</v>
      </c>
      <c r="F1236" s="64">
        <v>610</v>
      </c>
      <c r="G1236" s="64"/>
      <c r="H1236" s="65">
        <f t="shared" si="854"/>
        <v>0</v>
      </c>
      <c r="I1236" s="65">
        <v>14045033</v>
      </c>
      <c r="J1236" s="86">
        <f t="shared" si="855"/>
        <v>12900621.77</v>
      </c>
      <c r="K1236" s="65">
        <f t="shared" si="856"/>
        <v>12900621.77</v>
      </c>
      <c r="L1236" s="235">
        <f t="shared" si="856"/>
        <v>12900621.77</v>
      </c>
      <c r="M1236" s="3">
        <f t="shared" si="843"/>
        <v>-1144411.2300000004</v>
      </c>
      <c r="N1236" s="3">
        <f t="shared" si="857"/>
        <v>91.851843779932736</v>
      </c>
      <c r="O1236" s="3">
        <f t="shared" si="844"/>
        <v>0</v>
      </c>
      <c r="P1236" s="3">
        <f t="shared" si="852"/>
        <v>100</v>
      </c>
      <c r="Q1236" s="3">
        <f t="shared" si="845"/>
        <v>12900621.77</v>
      </c>
      <c r="R1236" s="3" t="s">
        <v>683</v>
      </c>
    </row>
    <row r="1237" spans="1:18" s="15" customFormat="1" ht="51" x14ac:dyDescent="0.2">
      <c r="A1237" s="180" t="s">
        <v>651</v>
      </c>
      <c r="B1237" s="66" t="s">
        <v>575</v>
      </c>
      <c r="C1237" s="66" t="s">
        <v>307</v>
      </c>
      <c r="D1237" s="66" t="s">
        <v>16</v>
      </c>
      <c r="E1237" s="66" t="s">
        <v>309</v>
      </c>
      <c r="F1237" s="66" t="s">
        <v>479</v>
      </c>
      <c r="G1237" s="66"/>
      <c r="H1237" s="85"/>
      <c r="I1237" s="68"/>
      <c r="J1237" s="87">
        <v>12900621.77</v>
      </c>
      <c r="K1237" s="68">
        <v>12900621.77</v>
      </c>
      <c r="L1237" s="236">
        <v>12900621.77</v>
      </c>
      <c r="M1237" s="69">
        <f t="shared" si="843"/>
        <v>12900621.77</v>
      </c>
      <c r="N1237" s="69" t="s">
        <v>683</v>
      </c>
      <c r="O1237" s="69">
        <f t="shared" si="844"/>
        <v>0</v>
      </c>
      <c r="P1237" s="69">
        <f t="shared" si="852"/>
        <v>100</v>
      </c>
      <c r="Q1237" s="69">
        <f t="shared" si="845"/>
        <v>12900621.77</v>
      </c>
      <c r="R1237" s="69" t="s">
        <v>683</v>
      </c>
    </row>
    <row r="1238" spans="1:18" s="16" customFormat="1" ht="51" x14ac:dyDescent="0.2">
      <c r="A1238" s="177" t="s">
        <v>592</v>
      </c>
      <c r="B1238" s="61" t="s">
        <v>575</v>
      </c>
      <c r="C1238" s="61" t="s">
        <v>307</v>
      </c>
      <c r="D1238" s="61" t="s">
        <v>16</v>
      </c>
      <c r="E1238" s="61" t="s">
        <v>310</v>
      </c>
      <c r="F1238" s="61" t="s">
        <v>19</v>
      </c>
      <c r="G1238" s="61"/>
      <c r="H1238" s="62">
        <f>H1239</f>
        <v>0</v>
      </c>
      <c r="I1238" s="62">
        <f>I1239</f>
        <v>1416078.75</v>
      </c>
      <c r="J1238" s="88">
        <f t="shared" ref="J1238:J1239" si="858">J1239</f>
        <v>1416078.75</v>
      </c>
      <c r="K1238" s="62">
        <f t="shared" ref="K1238:L1239" si="859">K1239</f>
        <v>1416078.75</v>
      </c>
      <c r="L1238" s="234">
        <f t="shared" si="859"/>
        <v>1416078.75</v>
      </c>
      <c r="M1238" s="63">
        <f t="shared" si="843"/>
        <v>0</v>
      </c>
      <c r="N1238" s="63">
        <f t="shared" si="857"/>
        <v>100</v>
      </c>
      <c r="O1238" s="63">
        <f t="shared" si="844"/>
        <v>0</v>
      </c>
      <c r="P1238" s="63">
        <f t="shared" si="852"/>
        <v>100</v>
      </c>
      <c r="Q1238" s="63">
        <f t="shared" si="845"/>
        <v>1416078.75</v>
      </c>
      <c r="R1238" s="63" t="s">
        <v>683</v>
      </c>
    </row>
    <row r="1239" spans="1:18" ht="25.5" x14ac:dyDescent="0.2">
      <c r="A1239" s="185" t="s">
        <v>94</v>
      </c>
      <c r="B1239" s="64" t="s">
        <v>575</v>
      </c>
      <c r="C1239" s="64" t="s">
        <v>307</v>
      </c>
      <c r="D1239" s="64" t="s">
        <v>16</v>
      </c>
      <c r="E1239" s="64" t="s">
        <v>310</v>
      </c>
      <c r="F1239" s="64">
        <v>600</v>
      </c>
      <c r="G1239" s="64"/>
      <c r="H1239" s="65">
        <f>H1240</f>
        <v>0</v>
      </c>
      <c r="I1239" s="65">
        <f>I1240</f>
        <v>1416078.75</v>
      </c>
      <c r="J1239" s="86">
        <f t="shared" si="858"/>
        <v>1416078.75</v>
      </c>
      <c r="K1239" s="65">
        <f t="shared" si="859"/>
        <v>1416078.75</v>
      </c>
      <c r="L1239" s="235">
        <f t="shared" si="859"/>
        <v>1416078.75</v>
      </c>
      <c r="M1239" s="3">
        <f t="shared" si="843"/>
        <v>0</v>
      </c>
      <c r="N1239" s="3">
        <f t="shared" si="857"/>
        <v>100</v>
      </c>
      <c r="O1239" s="3">
        <f t="shared" si="844"/>
        <v>0</v>
      </c>
      <c r="P1239" s="3">
        <f t="shared" si="852"/>
        <v>100</v>
      </c>
      <c r="Q1239" s="3">
        <f t="shared" si="845"/>
        <v>1416078.75</v>
      </c>
      <c r="R1239" s="3" t="s">
        <v>683</v>
      </c>
    </row>
    <row r="1240" spans="1:18" x14ac:dyDescent="0.2">
      <c r="A1240" s="185" t="s">
        <v>636</v>
      </c>
      <c r="B1240" s="64" t="s">
        <v>575</v>
      </c>
      <c r="C1240" s="64" t="s">
        <v>307</v>
      </c>
      <c r="D1240" s="64" t="s">
        <v>16</v>
      </c>
      <c r="E1240" s="64" t="s">
        <v>310</v>
      </c>
      <c r="F1240" s="64">
        <v>610</v>
      </c>
      <c r="G1240" s="64"/>
      <c r="H1240" s="65">
        <f>H1241+H1242</f>
        <v>0</v>
      </c>
      <c r="I1240" s="65">
        <v>1416078.75</v>
      </c>
      <c r="J1240" s="86">
        <f t="shared" ref="J1240:L1240" si="860">J1241+J1242</f>
        <v>1416078.75</v>
      </c>
      <c r="K1240" s="65">
        <f t="shared" si="860"/>
        <v>1416078.75</v>
      </c>
      <c r="L1240" s="235">
        <f t="shared" si="860"/>
        <v>1416078.75</v>
      </c>
      <c r="M1240" s="3">
        <f t="shared" si="843"/>
        <v>0</v>
      </c>
      <c r="N1240" s="3">
        <f t="shared" si="857"/>
        <v>100</v>
      </c>
      <c r="O1240" s="3">
        <f t="shared" si="844"/>
        <v>0</v>
      </c>
      <c r="P1240" s="3">
        <f t="shared" si="852"/>
        <v>100</v>
      </c>
      <c r="Q1240" s="3">
        <f t="shared" si="845"/>
        <v>1416078.75</v>
      </c>
      <c r="R1240" s="3" t="s">
        <v>683</v>
      </c>
    </row>
    <row r="1241" spans="1:18" s="15" customFormat="1" ht="51" x14ac:dyDescent="0.2">
      <c r="A1241" s="180" t="s">
        <v>651</v>
      </c>
      <c r="B1241" s="66" t="s">
        <v>575</v>
      </c>
      <c r="C1241" s="66" t="s">
        <v>307</v>
      </c>
      <c r="D1241" s="66" t="s">
        <v>16</v>
      </c>
      <c r="E1241" s="66" t="s">
        <v>310</v>
      </c>
      <c r="F1241" s="66" t="s">
        <v>479</v>
      </c>
      <c r="G1241" s="66"/>
      <c r="H1241" s="85"/>
      <c r="I1241" s="68"/>
      <c r="J1241" s="87">
        <v>1071500</v>
      </c>
      <c r="K1241" s="68">
        <v>1071500</v>
      </c>
      <c r="L1241" s="236">
        <v>1071500</v>
      </c>
      <c r="M1241" s="69">
        <f t="shared" si="843"/>
        <v>1071500</v>
      </c>
      <c r="N1241" s="69" t="s">
        <v>683</v>
      </c>
      <c r="O1241" s="69">
        <f t="shared" si="844"/>
        <v>0</v>
      </c>
      <c r="P1241" s="69">
        <f t="shared" si="852"/>
        <v>100</v>
      </c>
      <c r="Q1241" s="69">
        <f t="shared" si="845"/>
        <v>1071500</v>
      </c>
      <c r="R1241" s="69" t="s">
        <v>683</v>
      </c>
    </row>
    <row r="1242" spans="1:18" s="15" customFormat="1" x14ac:dyDescent="0.2">
      <c r="A1242" s="180" t="s">
        <v>480</v>
      </c>
      <c r="B1242" s="66" t="s">
        <v>575</v>
      </c>
      <c r="C1242" s="66" t="s">
        <v>307</v>
      </c>
      <c r="D1242" s="66" t="s">
        <v>16</v>
      </c>
      <c r="E1242" s="66" t="s">
        <v>310</v>
      </c>
      <c r="F1242" s="66" t="s">
        <v>481</v>
      </c>
      <c r="G1242" s="66"/>
      <c r="H1242" s="85"/>
      <c r="I1242" s="68"/>
      <c r="J1242" s="87">
        <v>344578.75</v>
      </c>
      <c r="K1242" s="68">
        <v>344578.75</v>
      </c>
      <c r="L1242" s="236">
        <v>344578.75</v>
      </c>
      <c r="M1242" s="69">
        <f t="shared" si="843"/>
        <v>344578.75</v>
      </c>
      <c r="N1242" s="69" t="s">
        <v>683</v>
      </c>
      <c r="O1242" s="69">
        <f t="shared" si="844"/>
        <v>0</v>
      </c>
      <c r="P1242" s="69">
        <f t="shared" si="852"/>
        <v>100</v>
      </c>
      <c r="Q1242" s="69">
        <f t="shared" si="845"/>
        <v>344578.75</v>
      </c>
      <c r="R1242" s="69" t="s">
        <v>683</v>
      </c>
    </row>
    <row r="1243" spans="1:18" s="16" customFormat="1" ht="76.5" x14ac:dyDescent="0.2">
      <c r="A1243" s="177" t="s">
        <v>593</v>
      </c>
      <c r="B1243" s="61" t="s">
        <v>575</v>
      </c>
      <c r="C1243" s="61" t="s">
        <v>307</v>
      </c>
      <c r="D1243" s="61" t="s">
        <v>16</v>
      </c>
      <c r="E1243" s="61" t="s">
        <v>311</v>
      </c>
      <c r="F1243" s="61" t="s">
        <v>19</v>
      </c>
      <c r="G1243" s="61"/>
      <c r="H1243" s="62">
        <f t="shared" ref="H1243:I1245" si="861">H1244</f>
        <v>0</v>
      </c>
      <c r="I1243" s="62">
        <f t="shared" si="861"/>
        <v>35000</v>
      </c>
      <c r="J1243" s="88">
        <f t="shared" ref="J1243:J1245" si="862">J1244</f>
        <v>35000</v>
      </c>
      <c r="K1243" s="62">
        <f t="shared" ref="K1243:L1245" si="863">K1244</f>
        <v>35000</v>
      </c>
      <c r="L1243" s="234">
        <f t="shared" si="863"/>
        <v>35000</v>
      </c>
      <c r="M1243" s="63">
        <f t="shared" si="843"/>
        <v>0</v>
      </c>
      <c r="N1243" s="63">
        <f t="shared" si="857"/>
        <v>100</v>
      </c>
      <c r="O1243" s="63">
        <f t="shared" si="844"/>
        <v>0</v>
      </c>
      <c r="P1243" s="63">
        <f t="shared" si="852"/>
        <v>100</v>
      </c>
      <c r="Q1243" s="63">
        <f t="shared" si="845"/>
        <v>35000</v>
      </c>
      <c r="R1243" s="63" t="s">
        <v>683</v>
      </c>
    </row>
    <row r="1244" spans="1:18" ht="25.5" x14ac:dyDescent="0.2">
      <c r="A1244" s="185" t="s">
        <v>94</v>
      </c>
      <c r="B1244" s="64" t="s">
        <v>575</v>
      </c>
      <c r="C1244" s="64" t="s">
        <v>307</v>
      </c>
      <c r="D1244" s="64" t="s">
        <v>16</v>
      </c>
      <c r="E1244" s="64" t="s">
        <v>311</v>
      </c>
      <c r="F1244" s="64">
        <v>600</v>
      </c>
      <c r="G1244" s="64"/>
      <c r="H1244" s="65">
        <f t="shared" si="861"/>
        <v>0</v>
      </c>
      <c r="I1244" s="65">
        <f t="shared" si="861"/>
        <v>35000</v>
      </c>
      <c r="J1244" s="86">
        <f t="shared" si="862"/>
        <v>35000</v>
      </c>
      <c r="K1244" s="65">
        <f t="shared" si="863"/>
        <v>35000</v>
      </c>
      <c r="L1244" s="235">
        <f t="shared" si="863"/>
        <v>35000</v>
      </c>
      <c r="M1244" s="3">
        <f t="shared" si="843"/>
        <v>0</v>
      </c>
      <c r="N1244" s="3">
        <f t="shared" si="857"/>
        <v>100</v>
      </c>
      <c r="O1244" s="3">
        <f t="shared" si="844"/>
        <v>0</v>
      </c>
      <c r="P1244" s="3">
        <f t="shared" si="852"/>
        <v>100</v>
      </c>
      <c r="Q1244" s="3">
        <f t="shared" si="845"/>
        <v>35000</v>
      </c>
      <c r="R1244" s="3" t="s">
        <v>683</v>
      </c>
    </row>
    <row r="1245" spans="1:18" x14ac:dyDescent="0.2">
      <c r="A1245" s="185" t="s">
        <v>636</v>
      </c>
      <c r="B1245" s="64" t="s">
        <v>575</v>
      </c>
      <c r="C1245" s="64" t="s">
        <v>307</v>
      </c>
      <c r="D1245" s="64" t="s">
        <v>16</v>
      </c>
      <c r="E1245" s="64" t="s">
        <v>311</v>
      </c>
      <c r="F1245" s="64">
        <v>610</v>
      </c>
      <c r="G1245" s="64"/>
      <c r="H1245" s="65">
        <f t="shared" si="861"/>
        <v>0</v>
      </c>
      <c r="I1245" s="65">
        <v>35000</v>
      </c>
      <c r="J1245" s="86">
        <f t="shared" si="862"/>
        <v>35000</v>
      </c>
      <c r="K1245" s="65">
        <f t="shared" si="863"/>
        <v>35000</v>
      </c>
      <c r="L1245" s="235">
        <f t="shared" si="863"/>
        <v>35000</v>
      </c>
      <c r="M1245" s="3">
        <f t="shared" si="843"/>
        <v>0</v>
      </c>
      <c r="N1245" s="3">
        <f t="shared" si="857"/>
        <v>100</v>
      </c>
      <c r="O1245" s="3">
        <f t="shared" si="844"/>
        <v>0</v>
      </c>
      <c r="P1245" s="3">
        <f t="shared" si="852"/>
        <v>100</v>
      </c>
      <c r="Q1245" s="3">
        <f t="shared" si="845"/>
        <v>35000</v>
      </c>
      <c r="R1245" s="3" t="s">
        <v>683</v>
      </c>
    </row>
    <row r="1246" spans="1:18" s="15" customFormat="1" ht="51" x14ac:dyDescent="0.2">
      <c r="A1246" s="180" t="s">
        <v>651</v>
      </c>
      <c r="B1246" s="66" t="s">
        <v>575</v>
      </c>
      <c r="C1246" s="66" t="s">
        <v>307</v>
      </c>
      <c r="D1246" s="66" t="s">
        <v>16</v>
      </c>
      <c r="E1246" s="66" t="s">
        <v>311</v>
      </c>
      <c r="F1246" s="66" t="s">
        <v>479</v>
      </c>
      <c r="G1246" s="66" t="s">
        <v>580</v>
      </c>
      <c r="H1246" s="85"/>
      <c r="I1246" s="68"/>
      <c r="J1246" s="87">
        <v>35000</v>
      </c>
      <c r="K1246" s="68">
        <v>35000</v>
      </c>
      <c r="L1246" s="236">
        <v>35000</v>
      </c>
      <c r="M1246" s="69">
        <f t="shared" si="843"/>
        <v>35000</v>
      </c>
      <c r="N1246" s="69" t="s">
        <v>683</v>
      </c>
      <c r="O1246" s="69">
        <f t="shared" si="844"/>
        <v>0</v>
      </c>
      <c r="P1246" s="69">
        <f t="shared" si="852"/>
        <v>100</v>
      </c>
      <c r="Q1246" s="69">
        <f t="shared" si="845"/>
        <v>35000</v>
      </c>
      <c r="R1246" s="69" t="s">
        <v>683</v>
      </c>
    </row>
    <row r="1247" spans="1:18" s="16" customFormat="1" ht="71.45" hidden="1" x14ac:dyDescent="0.3">
      <c r="A1247" s="177" t="s">
        <v>594</v>
      </c>
      <c r="B1247" s="61" t="s">
        <v>575</v>
      </c>
      <c r="C1247" s="61" t="s">
        <v>307</v>
      </c>
      <c r="D1247" s="61" t="s">
        <v>16</v>
      </c>
      <c r="E1247" s="61" t="s">
        <v>312</v>
      </c>
      <c r="F1247" s="61" t="s">
        <v>19</v>
      </c>
      <c r="G1247" s="61"/>
      <c r="H1247" s="62">
        <f t="shared" ref="H1247:I1249" si="864">H1248</f>
        <v>0</v>
      </c>
      <c r="I1247" s="62">
        <f t="shared" si="864"/>
        <v>0</v>
      </c>
      <c r="J1247" s="88">
        <f t="shared" ref="J1247:J1249" si="865">J1248</f>
        <v>0</v>
      </c>
      <c r="K1247" s="62">
        <f t="shared" ref="K1247:L1249" si="866">K1248</f>
        <v>0</v>
      </c>
      <c r="L1247" s="234">
        <f t="shared" si="866"/>
        <v>0</v>
      </c>
      <c r="M1247" s="63">
        <f t="shared" si="843"/>
        <v>0</v>
      </c>
      <c r="N1247" s="63" t="s">
        <v>683</v>
      </c>
      <c r="O1247" s="63">
        <f t="shared" si="844"/>
        <v>0</v>
      </c>
      <c r="P1247" s="63" t="s">
        <v>683</v>
      </c>
      <c r="Q1247" s="63">
        <f t="shared" si="845"/>
        <v>0</v>
      </c>
      <c r="R1247" s="63" t="s">
        <v>683</v>
      </c>
    </row>
    <row r="1248" spans="1:18" ht="20.45" hidden="1" x14ac:dyDescent="0.3">
      <c r="A1248" s="185" t="s">
        <v>94</v>
      </c>
      <c r="B1248" s="64" t="s">
        <v>575</v>
      </c>
      <c r="C1248" s="64" t="s">
        <v>307</v>
      </c>
      <c r="D1248" s="64" t="s">
        <v>16</v>
      </c>
      <c r="E1248" s="64" t="s">
        <v>312</v>
      </c>
      <c r="F1248" s="64">
        <v>600</v>
      </c>
      <c r="G1248" s="64"/>
      <c r="H1248" s="65">
        <f t="shared" si="864"/>
        <v>0</v>
      </c>
      <c r="I1248" s="65">
        <f t="shared" si="864"/>
        <v>0</v>
      </c>
      <c r="J1248" s="86">
        <f t="shared" si="865"/>
        <v>0</v>
      </c>
      <c r="K1248" s="65">
        <f t="shared" si="866"/>
        <v>0</v>
      </c>
      <c r="L1248" s="235">
        <f t="shared" si="866"/>
        <v>0</v>
      </c>
      <c r="M1248" s="3">
        <f t="shared" si="843"/>
        <v>0</v>
      </c>
      <c r="N1248" s="3" t="s">
        <v>683</v>
      </c>
      <c r="O1248" s="3">
        <f t="shared" si="844"/>
        <v>0</v>
      </c>
      <c r="P1248" s="3" t="s">
        <v>683</v>
      </c>
      <c r="Q1248" s="3">
        <f t="shared" si="845"/>
        <v>0</v>
      </c>
      <c r="R1248" s="3" t="s">
        <v>683</v>
      </c>
    </row>
    <row r="1249" spans="1:18" ht="13.9" hidden="1" x14ac:dyDescent="0.3">
      <c r="A1249" s="185" t="s">
        <v>636</v>
      </c>
      <c r="B1249" s="64" t="s">
        <v>575</v>
      </c>
      <c r="C1249" s="64" t="s">
        <v>307</v>
      </c>
      <c r="D1249" s="64" t="s">
        <v>16</v>
      </c>
      <c r="E1249" s="64" t="s">
        <v>312</v>
      </c>
      <c r="F1249" s="64">
        <v>610</v>
      </c>
      <c r="G1249" s="64"/>
      <c r="H1249" s="65">
        <f t="shared" si="864"/>
        <v>0</v>
      </c>
      <c r="I1249" s="65">
        <f t="shared" si="864"/>
        <v>0</v>
      </c>
      <c r="J1249" s="86">
        <f t="shared" si="865"/>
        <v>0</v>
      </c>
      <c r="K1249" s="65">
        <f t="shared" si="866"/>
        <v>0</v>
      </c>
      <c r="L1249" s="235">
        <f t="shared" si="866"/>
        <v>0</v>
      </c>
      <c r="M1249" s="3">
        <f t="shared" si="843"/>
        <v>0</v>
      </c>
      <c r="N1249" s="3" t="s">
        <v>683</v>
      </c>
      <c r="O1249" s="3">
        <f t="shared" si="844"/>
        <v>0</v>
      </c>
      <c r="P1249" s="3" t="s">
        <v>683</v>
      </c>
      <c r="Q1249" s="3">
        <f t="shared" si="845"/>
        <v>0</v>
      </c>
      <c r="R1249" s="3" t="s">
        <v>683</v>
      </c>
    </row>
    <row r="1250" spans="1:18" s="15" customFormat="1" ht="40.9" hidden="1" x14ac:dyDescent="0.3">
      <c r="A1250" s="180" t="s">
        <v>651</v>
      </c>
      <c r="B1250" s="66" t="s">
        <v>575</v>
      </c>
      <c r="C1250" s="66" t="s">
        <v>307</v>
      </c>
      <c r="D1250" s="66" t="s">
        <v>16</v>
      </c>
      <c r="E1250" s="66" t="s">
        <v>312</v>
      </c>
      <c r="F1250" s="66" t="s">
        <v>479</v>
      </c>
      <c r="G1250" s="66"/>
      <c r="H1250" s="85"/>
      <c r="I1250" s="68">
        <v>0</v>
      </c>
      <c r="J1250" s="87">
        <v>0</v>
      </c>
      <c r="K1250" s="68">
        <v>0</v>
      </c>
      <c r="L1250" s="236">
        <v>0</v>
      </c>
      <c r="M1250" s="69">
        <f t="shared" si="843"/>
        <v>0</v>
      </c>
      <c r="N1250" s="69" t="s">
        <v>683</v>
      </c>
      <c r="O1250" s="69">
        <f t="shared" si="844"/>
        <v>0</v>
      </c>
      <c r="P1250" s="69" t="s">
        <v>683</v>
      </c>
      <c r="Q1250" s="69">
        <f t="shared" si="845"/>
        <v>0</v>
      </c>
      <c r="R1250" s="69" t="s">
        <v>683</v>
      </c>
    </row>
    <row r="1251" spans="1:18" s="16" customFormat="1" ht="63.75" x14ac:dyDescent="0.2">
      <c r="A1251" s="177" t="s">
        <v>595</v>
      </c>
      <c r="B1251" s="61" t="s">
        <v>575</v>
      </c>
      <c r="C1251" s="61" t="s">
        <v>307</v>
      </c>
      <c r="D1251" s="61" t="s">
        <v>16</v>
      </c>
      <c r="E1251" s="61" t="s">
        <v>596</v>
      </c>
      <c r="F1251" s="61" t="s">
        <v>19</v>
      </c>
      <c r="G1251" s="61"/>
      <c r="H1251" s="62">
        <f t="shared" ref="H1251:I1253" si="867">H1252</f>
        <v>0</v>
      </c>
      <c r="I1251" s="62">
        <f t="shared" si="867"/>
        <v>0</v>
      </c>
      <c r="J1251" s="88">
        <f t="shared" ref="J1251:J1253" si="868">J1252</f>
        <v>634748</v>
      </c>
      <c r="K1251" s="62">
        <f t="shared" ref="K1251:L1253" si="869">K1252</f>
        <v>634748</v>
      </c>
      <c r="L1251" s="234">
        <f t="shared" si="869"/>
        <v>634748</v>
      </c>
      <c r="M1251" s="63">
        <f t="shared" si="843"/>
        <v>634748</v>
      </c>
      <c r="N1251" s="63" t="s">
        <v>683</v>
      </c>
      <c r="O1251" s="63">
        <f t="shared" si="844"/>
        <v>0</v>
      </c>
      <c r="P1251" s="63">
        <f t="shared" si="852"/>
        <v>100</v>
      </c>
      <c r="Q1251" s="63">
        <f t="shared" si="845"/>
        <v>634748</v>
      </c>
      <c r="R1251" s="63" t="s">
        <v>683</v>
      </c>
    </row>
    <row r="1252" spans="1:18" ht="25.5" x14ac:dyDescent="0.2">
      <c r="A1252" s="185" t="s">
        <v>94</v>
      </c>
      <c r="B1252" s="64" t="s">
        <v>575</v>
      </c>
      <c r="C1252" s="64" t="s">
        <v>307</v>
      </c>
      <c r="D1252" s="64" t="s">
        <v>16</v>
      </c>
      <c r="E1252" s="64" t="s">
        <v>596</v>
      </c>
      <c r="F1252" s="64">
        <v>600</v>
      </c>
      <c r="G1252" s="64"/>
      <c r="H1252" s="65">
        <f t="shared" si="867"/>
        <v>0</v>
      </c>
      <c r="I1252" s="65">
        <f t="shared" si="867"/>
        <v>0</v>
      </c>
      <c r="J1252" s="86">
        <f t="shared" si="868"/>
        <v>634748</v>
      </c>
      <c r="K1252" s="65">
        <f t="shared" si="869"/>
        <v>634748</v>
      </c>
      <c r="L1252" s="235">
        <f t="shared" si="869"/>
        <v>634748</v>
      </c>
      <c r="M1252" s="3">
        <f t="shared" si="843"/>
        <v>634748</v>
      </c>
      <c r="N1252" s="3" t="s">
        <v>683</v>
      </c>
      <c r="O1252" s="3">
        <f t="shared" si="844"/>
        <v>0</v>
      </c>
      <c r="P1252" s="3">
        <f t="shared" si="852"/>
        <v>100</v>
      </c>
      <c r="Q1252" s="3">
        <f t="shared" si="845"/>
        <v>634748</v>
      </c>
      <c r="R1252" s="3" t="s">
        <v>683</v>
      </c>
    </row>
    <row r="1253" spans="1:18" x14ac:dyDescent="0.2">
      <c r="A1253" s="185" t="s">
        <v>636</v>
      </c>
      <c r="B1253" s="64" t="s">
        <v>575</v>
      </c>
      <c r="C1253" s="64" t="s">
        <v>307</v>
      </c>
      <c r="D1253" s="64" t="s">
        <v>16</v>
      </c>
      <c r="E1253" s="64" t="s">
        <v>596</v>
      </c>
      <c r="F1253" s="64">
        <v>610</v>
      </c>
      <c r="G1253" s="64"/>
      <c r="H1253" s="65">
        <f t="shared" si="867"/>
        <v>0</v>
      </c>
      <c r="I1253" s="65">
        <f t="shared" si="867"/>
        <v>0</v>
      </c>
      <c r="J1253" s="86">
        <f t="shared" si="868"/>
        <v>634748</v>
      </c>
      <c r="K1253" s="65">
        <f t="shared" si="869"/>
        <v>634748</v>
      </c>
      <c r="L1253" s="235">
        <f t="shared" si="869"/>
        <v>634748</v>
      </c>
      <c r="M1253" s="3">
        <f t="shared" si="843"/>
        <v>634748</v>
      </c>
      <c r="N1253" s="3" t="s">
        <v>683</v>
      </c>
      <c r="O1253" s="3">
        <f t="shared" si="844"/>
        <v>0</v>
      </c>
      <c r="P1253" s="3">
        <f t="shared" si="852"/>
        <v>100</v>
      </c>
      <c r="Q1253" s="3">
        <f t="shared" si="845"/>
        <v>634748</v>
      </c>
      <c r="R1253" s="3" t="s">
        <v>683</v>
      </c>
    </row>
    <row r="1254" spans="1:18" s="15" customFormat="1" x14ac:dyDescent="0.2">
      <c r="A1254" s="180" t="s">
        <v>480</v>
      </c>
      <c r="B1254" s="66" t="s">
        <v>575</v>
      </c>
      <c r="C1254" s="66" t="s">
        <v>307</v>
      </c>
      <c r="D1254" s="66" t="s">
        <v>16</v>
      </c>
      <c r="E1254" s="66" t="s">
        <v>596</v>
      </c>
      <c r="F1254" s="66" t="s">
        <v>481</v>
      </c>
      <c r="G1254" s="66" t="s">
        <v>597</v>
      </c>
      <c r="H1254" s="85"/>
      <c r="I1254" s="68">
        <v>0</v>
      </c>
      <c r="J1254" s="87">
        <v>634748</v>
      </c>
      <c r="K1254" s="68">
        <v>634748</v>
      </c>
      <c r="L1254" s="236">
        <v>634748</v>
      </c>
      <c r="M1254" s="69">
        <f t="shared" si="843"/>
        <v>634748</v>
      </c>
      <c r="N1254" s="69" t="s">
        <v>683</v>
      </c>
      <c r="O1254" s="69">
        <f t="shared" si="844"/>
        <v>0</v>
      </c>
      <c r="P1254" s="69">
        <f t="shared" si="852"/>
        <v>100</v>
      </c>
      <c r="Q1254" s="69">
        <f t="shared" si="845"/>
        <v>634748</v>
      </c>
      <c r="R1254" s="69" t="s">
        <v>683</v>
      </c>
    </row>
    <row r="1255" spans="1:18" s="16" customFormat="1" ht="63.75" x14ac:dyDescent="0.2">
      <c r="A1255" s="177" t="s">
        <v>582</v>
      </c>
      <c r="B1255" s="61" t="s">
        <v>575</v>
      </c>
      <c r="C1255" s="61" t="s">
        <v>307</v>
      </c>
      <c r="D1255" s="61" t="s">
        <v>16</v>
      </c>
      <c r="E1255" s="61" t="s">
        <v>598</v>
      </c>
      <c r="F1255" s="61" t="s">
        <v>19</v>
      </c>
      <c r="G1255" s="61"/>
      <c r="H1255" s="62">
        <f>H1256</f>
        <v>0</v>
      </c>
      <c r="I1255" s="62">
        <f>I1256</f>
        <v>24270021.600000001</v>
      </c>
      <c r="J1255" s="88">
        <f t="shared" ref="J1255:J1256" si="870">J1256</f>
        <v>24270021.600000001</v>
      </c>
      <c r="K1255" s="62">
        <f t="shared" ref="K1255:L1256" si="871">K1256</f>
        <v>24270021.600000001</v>
      </c>
      <c r="L1255" s="234">
        <f t="shared" si="871"/>
        <v>24270021.600000001</v>
      </c>
      <c r="M1255" s="63">
        <f t="shared" si="843"/>
        <v>0</v>
      </c>
      <c r="N1255" s="63">
        <f t="shared" si="857"/>
        <v>100</v>
      </c>
      <c r="O1255" s="63">
        <f t="shared" si="844"/>
        <v>0</v>
      </c>
      <c r="P1255" s="63">
        <f t="shared" si="852"/>
        <v>100</v>
      </c>
      <c r="Q1255" s="63">
        <f t="shared" si="845"/>
        <v>24270021.600000001</v>
      </c>
      <c r="R1255" s="63" t="s">
        <v>683</v>
      </c>
    </row>
    <row r="1256" spans="1:18" ht="25.5" x14ac:dyDescent="0.2">
      <c r="A1256" s="185" t="s">
        <v>94</v>
      </c>
      <c r="B1256" s="64" t="s">
        <v>575</v>
      </c>
      <c r="C1256" s="64" t="s">
        <v>307</v>
      </c>
      <c r="D1256" s="64" t="s">
        <v>16</v>
      </c>
      <c r="E1256" s="64" t="s">
        <v>598</v>
      </c>
      <c r="F1256" s="64">
        <v>600</v>
      </c>
      <c r="G1256" s="64"/>
      <c r="H1256" s="65">
        <f>H1257</f>
        <v>0</v>
      </c>
      <c r="I1256" s="65">
        <f>I1257</f>
        <v>24270021.600000001</v>
      </c>
      <c r="J1256" s="86">
        <f t="shared" si="870"/>
        <v>24270021.600000001</v>
      </c>
      <c r="K1256" s="65">
        <f t="shared" si="871"/>
        <v>24270021.600000001</v>
      </c>
      <c r="L1256" s="235">
        <f t="shared" si="871"/>
        <v>24270021.600000001</v>
      </c>
      <c r="M1256" s="3">
        <f t="shared" si="843"/>
        <v>0</v>
      </c>
      <c r="N1256" s="3">
        <f t="shared" si="857"/>
        <v>100</v>
      </c>
      <c r="O1256" s="3">
        <f t="shared" si="844"/>
        <v>0</v>
      </c>
      <c r="P1256" s="3">
        <f t="shared" si="852"/>
        <v>100</v>
      </c>
      <c r="Q1256" s="3">
        <f t="shared" si="845"/>
        <v>24270021.600000001</v>
      </c>
      <c r="R1256" s="3" t="s">
        <v>683</v>
      </c>
    </row>
    <row r="1257" spans="1:18" x14ac:dyDescent="0.2">
      <c r="A1257" s="185" t="s">
        <v>636</v>
      </c>
      <c r="B1257" s="64" t="s">
        <v>575</v>
      </c>
      <c r="C1257" s="64" t="s">
        <v>307</v>
      </c>
      <c r="D1257" s="64" t="s">
        <v>16</v>
      </c>
      <c r="E1257" s="64" t="s">
        <v>598</v>
      </c>
      <c r="F1257" s="64">
        <v>610</v>
      </c>
      <c r="G1257" s="64"/>
      <c r="H1257" s="65">
        <f>H1258+H1259</f>
        <v>0</v>
      </c>
      <c r="I1257" s="65">
        <v>24270021.600000001</v>
      </c>
      <c r="J1257" s="86">
        <f t="shared" ref="J1257:L1257" si="872">J1258+J1259</f>
        <v>24270021.600000001</v>
      </c>
      <c r="K1257" s="65">
        <f t="shared" si="872"/>
        <v>24270021.600000001</v>
      </c>
      <c r="L1257" s="235">
        <f t="shared" si="872"/>
        <v>24270021.600000001</v>
      </c>
      <c r="M1257" s="3">
        <f t="shared" si="843"/>
        <v>0</v>
      </c>
      <c r="N1257" s="3">
        <f t="shared" si="857"/>
        <v>100</v>
      </c>
      <c r="O1257" s="3">
        <f t="shared" si="844"/>
        <v>0</v>
      </c>
      <c r="P1257" s="3">
        <f t="shared" si="852"/>
        <v>100</v>
      </c>
      <c r="Q1257" s="3">
        <f t="shared" si="845"/>
        <v>24270021.600000001</v>
      </c>
      <c r="R1257" s="3" t="s">
        <v>683</v>
      </c>
    </row>
    <row r="1258" spans="1:18" s="15" customFormat="1" ht="51" x14ac:dyDescent="0.2">
      <c r="A1258" s="180" t="s">
        <v>651</v>
      </c>
      <c r="B1258" s="66" t="s">
        <v>575</v>
      </c>
      <c r="C1258" s="66" t="s">
        <v>307</v>
      </c>
      <c r="D1258" s="66" t="s">
        <v>16</v>
      </c>
      <c r="E1258" s="66" t="s">
        <v>598</v>
      </c>
      <c r="F1258" s="66" t="s">
        <v>479</v>
      </c>
      <c r="G1258" s="66">
        <v>0</v>
      </c>
      <c r="H1258" s="85"/>
      <c r="I1258" s="68"/>
      <c r="J1258" s="87">
        <v>12135010.800000001</v>
      </c>
      <c r="K1258" s="68">
        <v>12135010.800000001</v>
      </c>
      <c r="L1258" s="236">
        <v>12135010.800000001</v>
      </c>
      <c r="M1258" s="69">
        <f t="shared" si="843"/>
        <v>12135010.800000001</v>
      </c>
      <c r="N1258" s="69" t="s">
        <v>683</v>
      </c>
      <c r="O1258" s="69">
        <f t="shared" si="844"/>
        <v>0</v>
      </c>
      <c r="P1258" s="69">
        <f t="shared" si="852"/>
        <v>100</v>
      </c>
      <c r="Q1258" s="69">
        <f t="shared" si="845"/>
        <v>12135010.800000001</v>
      </c>
      <c r="R1258" s="69" t="s">
        <v>683</v>
      </c>
    </row>
    <row r="1259" spans="1:18" s="15" customFormat="1" ht="51" x14ac:dyDescent="0.2">
      <c r="A1259" s="180" t="s">
        <v>651</v>
      </c>
      <c r="B1259" s="66" t="s">
        <v>575</v>
      </c>
      <c r="C1259" s="66" t="s">
        <v>307</v>
      </c>
      <c r="D1259" s="66" t="s">
        <v>16</v>
      </c>
      <c r="E1259" s="66" t="s">
        <v>598</v>
      </c>
      <c r="F1259" s="66" t="s">
        <v>479</v>
      </c>
      <c r="G1259" s="66" t="s">
        <v>584</v>
      </c>
      <c r="H1259" s="85"/>
      <c r="I1259" s="68"/>
      <c r="J1259" s="87">
        <v>12135010.800000001</v>
      </c>
      <c r="K1259" s="68">
        <v>12135010.800000001</v>
      </c>
      <c r="L1259" s="236">
        <v>12135010.800000001</v>
      </c>
      <c r="M1259" s="69">
        <f t="shared" si="843"/>
        <v>12135010.800000001</v>
      </c>
      <c r="N1259" s="69" t="s">
        <v>683</v>
      </c>
      <c r="O1259" s="69">
        <f t="shared" si="844"/>
        <v>0</v>
      </c>
      <c r="P1259" s="69">
        <f t="shared" si="852"/>
        <v>100</v>
      </c>
      <c r="Q1259" s="69">
        <f t="shared" si="845"/>
        <v>12135010.800000001</v>
      </c>
      <c r="R1259" s="69" t="s">
        <v>683</v>
      </c>
    </row>
    <row r="1260" spans="1:18" s="16" customFormat="1" ht="102" x14ac:dyDescent="0.2">
      <c r="A1260" s="177" t="s">
        <v>599</v>
      </c>
      <c r="B1260" s="61" t="s">
        <v>575</v>
      </c>
      <c r="C1260" s="61" t="s">
        <v>307</v>
      </c>
      <c r="D1260" s="61" t="s">
        <v>16</v>
      </c>
      <c r="E1260" s="61" t="s">
        <v>313</v>
      </c>
      <c r="F1260" s="61" t="s">
        <v>19</v>
      </c>
      <c r="G1260" s="61"/>
      <c r="H1260" s="62">
        <f t="shared" ref="H1260:I1262" si="873">H1261</f>
        <v>0</v>
      </c>
      <c r="I1260" s="62">
        <f t="shared" si="873"/>
        <v>6111000</v>
      </c>
      <c r="J1260" s="88">
        <f t="shared" ref="J1260:J1262" si="874">J1261</f>
        <v>6111000</v>
      </c>
      <c r="K1260" s="62">
        <f t="shared" ref="K1260:L1262" si="875">K1261</f>
        <v>6111000</v>
      </c>
      <c r="L1260" s="234">
        <f t="shared" si="875"/>
        <v>6111000</v>
      </c>
      <c r="M1260" s="63">
        <f t="shared" si="843"/>
        <v>0</v>
      </c>
      <c r="N1260" s="63">
        <f t="shared" si="857"/>
        <v>100</v>
      </c>
      <c r="O1260" s="63">
        <f t="shared" si="844"/>
        <v>0</v>
      </c>
      <c r="P1260" s="63">
        <f t="shared" si="852"/>
        <v>100</v>
      </c>
      <c r="Q1260" s="63">
        <f t="shared" si="845"/>
        <v>6111000</v>
      </c>
      <c r="R1260" s="63" t="s">
        <v>683</v>
      </c>
    </row>
    <row r="1261" spans="1:18" ht="25.5" x14ac:dyDescent="0.2">
      <c r="A1261" s="185" t="s">
        <v>94</v>
      </c>
      <c r="B1261" s="64" t="s">
        <v>575</v>
      </c>
      <c r="C1261" s="64" t="s">
        <v>307</v>
      </c>
      <c r="D1261" s="64" t="s">
        <v>16</v>
      </c>
      <c r="E1261" s="64" t="s">
        <v>313</v>
      </c>
      <c r="F1261" s="64">
        <v>600</v>
      </c>
      <c r="G1261" s="64"/>
      <c r="H1261" s="65">
        <f t="shared" si="873"/>
        <v>0</v>
      </c>
      <c r="I1261" s="65">
        <f t="shared" si="873"/>
        <v>6111000</v>
      </c>
      <c r="J1261" s="86">
        <f t="shared" si="874"/>
        <v>6111000</v>
      </c>
      <c r="K1261" s="65">
        <f t="shared" si="875"/>
        <v>6111000</v>
      </c>
      <c r="L1261" s="235">
        <f t="shared" si="875"/>
        <v>6111000</v>
      </c>
      <c r="M1261" s="3">
        <f t="shared" si="843"/>
        <v>0</v>
      </c>
      <c r="N1261" s="3">
        <f t="shared" si="857"/>
        <v>100</v>
      </c>
      <c r="O1261" s="3">
        <f t="shared" si="844"/>
        <v>0</v>
      </c>
      <c r="P1261" s="3">
        <f t="shared" si="852"/>
        <v>100</v>
      </c>
      <c r="Q1261" s="3">
        <f t="shared" si="845"/>
        <v>6111000</v>
      </c>
      <c r="R1261" s="3" t="s">
        <v>683</v>
      </c>
    </row>
    <row r="1262" spans="1:18" x14ac:dyDescent="0.2">
      <c r="A1262" s="185" t="s">
        <v>636</v>
      </c>
      <c r="B1262" s="64" t="s">
        <v>575</v>
      </c>
      <c r="C1262" s="64" t="s">
        <v>307</v>
      </c>
      <c r="D1262" s="64" t="s">
        <v>16</v>
      </c>
      <c r="E1262" s="64" t="s">
        <v>313</v>
      </c>
      <c r="F1262" s="64">
        <v>610</v>
      </c>
      <c r="G1262" s="64"/>
      <c r="H1262" s="65">
        <f t="shared" si="873"/>
        <v>0</v>
      </c>
      <c r="I1262" s="65">
        <v>6111000</v>
      </c>
      <c r="J1262" s="86">
        <f t="shared" si="874"/>
        <v>6111000</v>
      </c>
      <c r="K1262" s="65">
        <f t="shared" si="875"/>
        <v>6111000</v>
      </c>
      <c r="L1262" s="235">
        <f t="shared" si="875"/>
        <v>6111000</v>
      </c>
      <c r="M1262" s="3">
        <f t="shared" si="843"/>
        <v>0</v>
      </c>
      <c r="N1262" s="3">
        <f t="shared" si="857"/>
        <v>100</v>
      </c>
      <c r="O1262" s="3">
        <f t="shared" si="844"/>
        <v>0</v>
      </c>
      <c r="P1262" s="3">
        <f t="shared" si="852"/>
        <v>100</v>
      </c>
      <c r="Q1262" s="3">
        <f t="shared" si="845"/>
        <v>6111000</v>
      </c>
      <c r="R1262" s="3" t="s">
        <v>683</v>
      </c>
    </row>
    <row r="1263" spans="1:18" s="15" customFormat="1" ht="51" x14ac:dyDescent="0.2">
      <c r="A1263" s="180" t="s">
        <v>651</v>
      </c>
      <c r="B1263" s="66" t="s">
        <v>575</v>
      </c>
      <c r="C1263" s="66" t="s">
        <v>307</v>
      </c>
      <c r="D1263" s="66" t="s">
        <v>16</v>
      </c>
      <c r="E1263" s="66" t="s">
        <v>313</v>
      </c>
      <c r="F1263" s="66" t="s">
        <v>479</v>
      </c>
      <c r="G1263" s="66"/>
      <c r="H1263" s="85"/>
      <c r="I1263" s="68"/>
      <c r="J1263" s="87">
        <v>6111000</v>
      </c>
      <c r="K1263" s="68">
        <v>6111000</v>
      </c>
      <c r="L1263" s="236">
        <v>6111000</v>
      </c>
      <c r="M1263" s="69">
        <f t="shared" si="843"/>
        <v>6111000</v>
      </c>
      <c r="N1263" s="69" t="s">
        <v>683</v>
      </c>
      <c r="O1263" s="69">
        <f t="shared" si="844"/>
        <v>0</v>
      </c>
      <c r="P1263" s="69">
        <f t="shared" si="852"/>
        <v>100</v>
      </c>
      <c r="Q1263" s="69">
        <f t="shared" si="845"/>
        <v>6111000</v>
      </c>
      <c r="R1263" s="69" t="s">
        <v>683</v>
      </c>
    </row>
    <row r="1264" spans="1:18" s="16" customFormat="1" ht="51" x14ac:dyDescent="0.2">
      <c r="A1264" s="177" t="s">
        <v>600</v>
      </c>
      <c r="B1264" s="61" t="s">
        <v>575</v>
      </c>
      <c r="C1264" s="61" t="s">
        <v>307</v>
      </c>
      <c r="D1264" s="61" t="s">
        <v>16</v>
      </c>
      <c r="E1264" s="61" t="s">
        <v>314</v>
      </c>
      <c r="F1264" s="61" t="s">
        <v>19</v>
      </c>
      <c r="G1264" s="61"/>
      <c r="H1264" s="62">
        <f>H1265</f>
        <v>0</v>
      </c>
      <c r="I1264" s="62">
        <f>I1265</f>
        <v>8245495.5599999996</v>
      </c>
      <c r="J1264" s="88">
        <f t="shared" ref="J1264:J1265" si="876">J1265</f>
        <v>8245495.5599999996</v>
      </c>
      <c r="K1264" s="62">
        <f t="shared" ref="K1264:L1265" si="877">K1265</f>
        <v>8245495.5599999996</v>
      </c>
      <c r="L1264" s="234">
        <f t="shared" si="877"/>
        <v>8245495.5599999996</v>
      </c>
      <c r="M1264" s="63">
        <f t="shared" si="843"/>
        <v>0</v>
      </c>
      <c r="N1264" s="63">
        <f t="shared" si="857"/>
        <v>100</v>
      </c>
      <c r="O1264" s="63">
        <f t="shared" si="844"/>
        <v>0</v>
      </c>
      <c r="P1264" s="63">
        <f t="shared" si="852"/>
        <v>100</v>
      </c>
      <c r="Q1264" s="63">
        <f t="shared" si="845"/>
        <v>8245495.5599999996</v>
      </c>
      <c r="R1264" s="63" t="s">
        <v>683</v>
      </c>
    </row>
    <row r="1265" spans="1:18" ht="25.5" x14ac:dyDescent="0.2">
      <c r="A1265" s="185" t="s">
        <v>94</v>
      </c>
      <c r="B1265" s="64" t="s">
        <v>575</v>
      </c>
      <c r="C1265" s="64" t="s">
        <v>307</v>
      </c>
      <c r="D1265" s="64" t="s">
        <v>16</v>
      </c>
      <c r="E1265" s="64" t="s">
        <v>314</v>
      </c>
      <c r="F1265" s="64">
        <v>600</v>
      </c>
      <c r="G1265" s="64"/>
      <c r="H1265" s="65">
        <f>H1266</f>
        <v>0</v>
      </c>
      <c r="I1265" s="65">
        <f>I1266</f>
        <v>8245495.5599999996</v>
      </c>
      <c r="J1265" s="86">
        <f t="shared" si="876"/>
        <v>8245495.5599999996</v>
      </c>
      <c r="K1265" s="65">
        <f t="shared" si="877"/>
        <v>8245495.5599999996</v>
      </c>
      <c r="L1265" s="235">
        <f t="shared" si="877"/>
        <v>8245495.5599999996</v>
      </c>
      <c r="M1265" s="3">
        <f t="shared" si="843"/>
        <v>0</v>
      </c>
      <c r="N1265" s="3">
        <f t="shared" si="857"/>
        <v>100</v>
      </c>
      <c r="O1265" s="3">
        <f t="shared" si="844"/>
        <v>0</v>
      </c>
      <c r="P1265" s="3">
        <f t="shared" si="852"/>
        <v>100</v>
      </c>
      <c r="Q1265" s="3">
        <f t="shared" si="845"/>
        <v>8245495.5599999996</v>
      </c>
      <c r="R1265" s="3" t="s">
        <v>683</v>
      </c>
    </row>
    <row r="1266" spans="1:18" x14ac:dyDescent="0.2">
      <c r="A1266" s="185" t="s">
        <v>636</v>
      </c>
      <c r="B1266" s="64" t="s">
        <v>575</v>
      </c>
      <c r="C1266" s="64" t="s">
        <v>307</v>
      </c>
      <c r="D1266" s="64" t="s">
        <v>16</v>
      </c>
      <c r="E1266" s="64" t="s">
        <v>314</v>
      </c>
      <c r="F1266" s="64">
        <v>610</v>
      </c>
      <c r="G1266" s="64"/>
      <c r="H1266" s="65">
        <f>H1267+H1268</f>
        <v>0</v>
      </c>
      <c r="I1266" s="65">
        <v>8245495.5599999996</v>
      </c>
      <c r="J1266" s="86">
        <f t="shared" ref="J1266:L1266" si="878">J1267+J1268</f>
        <v>8245495.5599999996</v>
      </c>
      <c r="K1266" s="65">
        <f t="shared" si="878"/>
        <v>8245495.5599999996</v>
      </c>
      <c r="L1266" s="235">
        <f t="shared" si="878"/>
        <v>8245495.5599999996</v>
      </c>
      <c r="M1266" s="3">
        <f t="shared" si="843"/>
        <v>0</v>
      </c>
      <c r="N1266" s="3">
        <f t="shared" si="857"/>
        <v>100</v>
      </c>
      <c r="O1266" s="3">
        <f t="shared" si="844"/>
        <v>0</v>
      </c>
      <c r="P1266" s="3">
        <f t="shared" si="852"/>
        <v>100</v>
      </c>
      <c r="Q1266" s="3">
        <f t="shared" si="845"/>
        <v>8245495.5599999996</v>
      </c>
      <c r="R1266" s="3" t="s">
        <v>683</v>
      </c>
    </row>
    <row r="1267" spans="1:18" s="15" customFormat="1" ht="51" x14ac:dyDescent="0.2">
      <c r="A1267" s="180" t="s">
        <v>651</v>
      </c>
      <c r="B1267" s="66" t="s">
        <v>575</v>
      </c>
      <c r="C1267" s="66" t="s">
        <v>307</v>
      </c>
      <c r="D1267" s="66" t="s">
        <v>16</v>
      </c>
      <c r="E1267" s="66" t="s">
        <v>314</v>
      </c>
      <c r="F1267" s="66" t="s">
        <v>479</v>
      </c>
      <c r="G1267" s="66"/>
      <c r="H1267" s="85"/>
      <c r="I1267" s="68"/>
      <c r="J1267" s="87">
        <v>7929757</v>
      </c>
      <c r="K1267" s="68">
        <v>7929757</v>
      </c>
      <c r="L1267" s="236">
        <v>7929757</v>
      </c>
      <c r="M1267" s="69">
        <f t="shared" si="843"/>
        <v>7929757</v>
      </c>
      <c r="N1267" s="69" t="s">
        <v>683</v>
      </c>
      <c r="O1267" s="69">
        <f t="shared" si="844"/>
        <v>0</v>
      </c>
      <c r="P1267" s="69">
        <f t="shared" si="852"/>
        <v>100</v>
      </c>
      <c r="Q1267" s="69">
        <f t="shared" si="845"/>
        <v>7929757</v>
      </c>
      <c r="R1267" s="69" t="s">
        <v>683</v>
      </c>
    </row>
    <row r="1268" spans="1:18" s="15" customFormat="1" x14ac:dyDescent="0.2">
      <c r="A1268" s="180" t="s">
        <v>480</v>
      </c>
      <c r="B1268" s="66" t="s">
        <v>575</v>
      </c>
      <c r="C1268" s="66" t="s">
        <v>307</v>
      </c>
      <c r="D1268" s="66" t="s">
        <v>16</v>
      </c>
      <c r="E1268" s="66" t="s">
        <v>314</v>
      </c>
      <c r="F1268" s="66" t="s">
        <v>481</v>
      </c>
      <c r="G1268" s="66"/>
      <c r="H1268" s="85"/>
      <c r="I1268" s="68"/>
      <c r="J1268" s="87">
        <v>315738.56</v>
      </c>
      <c r="K1268" s="68">
        <v>315738.56</v>
      </c>
      <c r="L1268" s="236">
        <v>315738.56</v>
      </c>
      <c r="M1268" s="69">
        <f t="shared" si="843"/>
        <v>315738.56</v>
      </c>
      <c r="N1268" s="69" t="s">
        <v>683</v>
      </c>
      <c r="O1268" s="69">
        <f t="shared" si="844"/>
        <v>0</v>
      </c>
      <c r="P1268" s="69">
        <f t="shared" si="852"/>
        <v>100</v>
      </c>
      <c r="Q1268" s="69">
        <f t="shared" si="845"/>
        <v>315738.56</v>
      </c>
      <c r="R1268" s="69" t="s">
        <v>683</v>
      </c>
    </row>
    <row r="1269" spans="1:18" s="16" customFormat="1" ht="63.75" x14ac:dyDescent="0.2">
      <c r="A1269" s="177" t="s">
        <v>601</v>
      </c>
      <c r="B1269" s="61" t="s">
        <v>575</v>
      </c>
      <c r="C1269" s="61" t="s">
        <v>307</v>
      </c>
      <c r="D1269" s="61" t="s">
        <v>16</v>
      </c>
      <c r="E1269" s="61" t="s">
        <v>315</v>
      </c>
      <c r="F1269" s="61" t="s">
        <v>19</v>
      </c>
      <c r="G1269" s="61"/>
      <c r="H1269" s="62">
        <f t="shared" ref="H1269:I1271" si="879">H1270</f>
        <v>0</v>
      </c>
      <c r="I1269" s="62">
        <f t="shared" si="879"/>
        <v>38451314</v>
      </c>
      <c r="J1269" s="88">
        <f t="shared" ref="J1269:J1271" si="880">J1270</f>
        <v>39595725.229999997</v>
      </c>
      <c r="K1269" s="62">
        <f t="shared" ref="K1269:L1271" si="881">K1270</f>
        <v>39595725.229999997</v>
      </c>
      <c r="L1269" s="234">
        <f t="shared" si="881"/>
        <v>39595725.229999997</v>
      </c>
      <c r="M1269" s="63">
        <f t="shared" si="843"/>
        <v>1144411.2299999967</v>
      </c>
      <c r="N1269" s="63">
        <f t="shared" si="857"/>
        <v>102.97626039515839</v>
      </c>
      <c r="O1269" s="63">
        <f t="shared" si="844"/>
        <v>0</v>
      </c>
      <c r="P1269" s="63">
        <f t="shared" si="852"/>
        <v>100</v>
      </c>
      <c r="Q1269" s="63">
        <f t="shared" si="845"/>
        <v>39595725.229999997</v>
      </c>
      <c r="R1269" s="63" t="s">
        <v>683</v>
      </c>
    </row>
    <row r="1270" spans="1:18" ht="25.5" x14ac:dyDescent="0.2">
      <c r="A1270" s="185" t="s">
        <v>94</v>
      </c>
      <c r="B1270" s="64" t="s">
        <v>575</v>
      </c>
      <c r="C1270" s="64" t="s">
        <v>307</v>
      </c>
      <c r="D1270" s="64" t="s">
        <v>16</v>
      </c>
      <c r="E1270" s="64" t="s">
        <v>315</v>
      </c>
      <c r="F1270" s="64">
        <v>600</v>
      </c>
      <c r="G1270" s="64"/>
      <c r="H1270" s="65">
        <f t="shared" si="879"/>
        <v>0</v>
      </c>
      <c r="I1270" s="65">
        <f t="shared" si="879"/>
        <v>38451314</v>
      </c>
      <c r="J1270" s="86">
        <f t="shared" si="880"/>
        <v>39595725.229999997</v>
      </c>
      <c r="K1270" s="65">
        <f t="shared" si="881"/>
        <v>39595725.229999997</v>
      </c>
      <c r="L1270" s="235">
        <f t="shared" si="881"/>
        <v>39595725.229999997</v>
      </c>
      <c r="M1270" s="3">
        <f t="shared" si="843"/>
        <v>1144411.2299999967</v>
      </c>
      <c r="N1270" s="3">
        <f t="shared" si="857"/>
        <v>102.97626039515839</v>
      </c>
      <c r="O1270" s="3">
        <f t="shared" si="844"/>
        <v>0</v>
      </c>
      <c r="P1270" s="3">
        <f t="shared" si="852"/>
        <v>100</v>
      </c>
      <c r="Q1270" s="3">
        <f t="shared" si="845"/>
        <v>39595725.229999997</v>
      </c>
      <c r="R1270" s="3" t="s">
        <v>683</v>
      </c>
    </row>
    <row r="1271" spans="1:18" x14ac:dyDescent="0.2">
      <c r="A1271" s="185" t="s">
        <v>636</v>
      </c>
      <c r="B1271" s="64" t="s">
        <v>575</v>
      </c>
      <c r="C1271" s="64" t="s">
        <v>307</v>
      </c>
      <c r="D1271" s="64" t="s">
        <v>16</v>
      </c>
      <c r="E1271" s="64" t="s">
        <v>315</v>
      </c>
      <c r="F1271" s="64">
        <v>610</v>
      </c>
      <c r="G1271" s="64"/>
      <c r="H1271" s="65">
        <f t="shared" si="879"/>
        <v>0</v>
      </c>
      <c r="I1271" s="65">
        <v>38451314</v>
      </c>
      <c r="J1271" s="86">
        <f t="shared" si="880"/>
        <v>39595725.229999997</v>
      </c>
      <c r="K1271" s="65">
        <f t="shared" si="881"/>
        <v>39595725.229999997</v>
      </c>
      <c r="L1271" s="235">
        <f t="shared" si="881"/>
        <v>39595725.229999997</v>
      </c>
      <c r="M1271" s="3">
        <f t="shared" si="843"/>
        <v>1144411.2299999967</v>
      </c>
      <c r="N1271" s="3">
        <f t="shared" si="857"/>
        <v>102.97626039515839</v>
      </c>
      <c r="O1271" s="3">
        <f t="shared" si="844"/>
        <v>0</v>
      </c>
      <c r="P1271" s="3">
        <f t="shared" si="852"/>
        <v>100</v>
      </c>
      <c r="Q1271" s="3">
        <f t="shared" si="845"/>
        <v>39595725.229999997</v>
      </c>
      <c r="R1271" s="3" t="s">
        <v>683</v>
      </c>
    </row>
    <row r="1272" spans="1:18" s="15" customFormat="1" ht="51" x14ac:dyDescent="0.2">
      <c r="A1272" s="180" t="s">
        <v>651</v>
      </c>
      <c r="B1272" s="66" t="s">
        <v>575</v>
      </c>
      <c r="C1272" s="66" t="s">
        <v>307</v>
      </c>
      <c r="D1272" s="66" t="s">
        <v>16</v>
      </c>
      <c r="E1272" s="66" t="s">
        <v>315</v>
      </c>
      <c r="F1272" s="66" t="s">
        <v>479</v>
      </c>
      <c r="G1272" s="66"/>
      <c r="H1272" s="85"/>
      <c r="I1272" s="68"/>
      <c r="J1272" s="87">
        <v>39595725.229999997</v>
      </c>
      <c r="K1272" s="68">
        <v>39595725.229999997</v>
      </c>
      <c r="L1272" s="236">
        <v>39595725.229999997</v>
      </c>
      <c r="M1272" s="69">
        <f t="shared" si="843"/>
        <v>39595725.229999997</v>
      </c>
      <c r="N1272" s="69" t="s">
        <v>683</v>
      </c>
      <c r="O1272" s="69">
        <f t="shared" si="844"/>
        <v>0</v>
      </c>
      <c r="P1272" s="69">
        <f t="shared" si="852"/>
        <v>100</v>
      </c>
      <c r="Q1272" s="69">
        <f t="shared" si="845"/>
        <v>39595725.229999997</v>
      </c>
      <c r="R1272" s="69" t="s">
        <v>683</v>
      </c>
    </row>
    <row r="1273" spans="1:18" s="16" customFormat="1" ht="51" x14ac:dyDescent="0.2">
      <c r="A1273" s="177" t="s">
        <v>602</v>
      </c>
      <c r="B1273" s="61" t="s">
        <v>575</v>
      </c>
      <c r="C1273" s="61" t="s">
        <v>307</v>
      </c>
      <c r="D1273" s="61" t="s">
        <v>16</v>
      </c>
      <c r="E1273" s="61" t="s">
        <v>316</v>
      </c>
      <c r="F1273" s="61" t="s">
        <v>19</v>
      </c>
      <c r="G1273" s="61"/>
      <c r="H1273" s="62">
        <f>H1274</f>
        <v>0</v>
      </c>
      <c r="I1273" s="62">
        <f>I1274</f>
        <v>9329793.9600000009</v>
      </c>
      <c r="J1273" s="88">
        <f t="shared" ref="J1273:J1274" si="882">J1274</f>
        <v>9329793.9600000009</v>
      </c>
      <c r="K1273" s="62">
        <f t="shared" ref="K1273:L1274" si="883">K1274</f>
        <v>9329793.9600000009</v>
      </c>
      <c r="L1273" s="234">
        <f t="shared" si="883"/>
        <v>9329793.9600000009</v>
      </c>
      <c r="M1273" s="63">
        <f t="shared" si="843"/>
        <v>0</v>
      </c>
      <c r="N1273" s="63">
        <f t="shared" si="857"/>
        <v>100</v>
      </c>
      <c r="O1273" s="63">
        <f t="shared" si="844"/>
        <v>0</v>
      </c>
      <c r="P1273" s="63">
        <f t="shared" si="852"/>
        <v>100</v>
      </c>
      <c r="Q1273" s="63">
        <f t="shared" si="845"/>
        <v>9329793.9600000009</v>
      </c>
      <c r="R1273" s="63" t="s">
        <v>683</v>
      </c>
    </row>
    <row r="1274" spans="1:18" ht="25.5" x14ac:dyDescent="0.2">
      <c r="A1274" s="185" t="s">
        <v>94</v>
      </c>
      <c r="B1274" s="64" t="s">
        <v>575</v>
      </c>
      <c r="C1274" s="64" t="s">
        <v>307</v>
      </c>
      <c r="D1274" s="64" t="s">
        <v>16</v>
      </c>
      <c r="E1274" s="64" t="s">
        <v>316</v>
      </c>
      <c r="F1274" s="64">
        <v>600</v>
      </c>
      <c r="G1274" s="64"/>
      <c r="H1274" s="65">
        <f>H1275</f>
        <v>0</v>
      </c>
      <c r="I1274" s="65">
        <f>I1275</f>
        <v>9329793.9600000009</v>
      </c>
      <c r="J1274" s="86">
        <f t="shared" si="882"/>
        <v>9329793.9600000009</v>
      </c>
      <c r="K1274" s="65">
        <f t="shared" si="883"/>
        <v>9329793.9600000009</v>
      </c>
      <c r="L1274" s="235">
        <f t="shared" si="883"/>
        <v>9329793.9600000009</v>
      </c>
      <c r="M1274" s="3">
        <f t="shared" si="843"/>
        <v>0</v>
      </c>
      <c r="N1274" s="3">
        <f t="shared" si="857"/>
        <v>100</v>
      </c>
      <c r="O1274" s="3">
        <f t="shared" si="844"/>
        <v>0</v>
      </c>
      <c r="P1274" s="3">
        <f t="shared" si="852"/>
        <v>100</v>
      </c>
      <c r="Q1274" s="3">
        <f t="shared" si="845"/>
        <v>9329793.9600000009</v>
      </c>
      <c r="R1274" s="3" t="s">
        <v>683</v>
      </c>
    </row>
    <row r="1275" spans="1:18" x14ac:dyDescent="0.2">
      <c r="A1275" s="185" t="s">
        <v>636</v>
      </c>
      <c r="B1275" s="64" t="s">
        <v>575</v>
      </c>
      <c r="C1275" s="64" t="s">
        <v>307</v>
      </c>
      <c r="D1275" s="64" t="s">
        <v>16</v>
      </c>
      <c r="E1275" s="64" t="s">
        <v>316</v>
      </c>
      <c r="F1275" s="64">
        <v>610</v>
      </c>
      <c r="G1275" s="64"/>
      <c r="H1275" s="65">
        <f>H1276+H1277</f>
        <v>0</v>
      </c>
      <c r="I1275" s="65">
        <v>9329793.9600000009</v>
      </c>
      <c r="J1275" s="86">
        <f t="shared" ref="J1275:L1275" si="884">J1276+J1277</f>
        <v>9329793.9600000009</v>
      </c>
      <c r="K1275" s="65">
        <f t="shared" si="884"/>
        <v>9329793.9600000009</v>
      </c>
      <c r="L1275" s="235">
        <f t="shared" si="884"/>
        <v>9329793.9600000009</v>
      </c>
      <c r="M1275" s="3">
        <f t="shared" si="843"/>
        <v>0</v>
      </c>
      <c r="N1275" s="3">
        <f t="shared" si="857"/>
        <v>100</v>
      </c>
      <c r="O1275" s="3">
        <f t="shared" si="844"/>
        <v>0</v>
      </c>
      <c r="P1275" s="3">
        <f t="shared" si="852"/>
        <v>100</v>
      </c>
      <c r="Q1275" s="3">
        <f t="shared" si="845"/>
        <v>9329793.9600000009</v>
      </c>
      <c r="R1275" s="3" t="s">
        <v>683</v>
      </c>
    </row>
    <row r="1276" spans="1:18" s="15" customFormat="1" ht="51" x14ac:dyDescent="0.2">
      <c r="A1276" s="180" t="s">
        <v>651</v>
      </c>
      <c r="B1276" s="66" t="s">
        <v>575</v>
      </c>
      <c r="C1276" s="66" t="s">
        <v>307</v>
      </c>
      <c r="D1276" s="66" t="s">
        <v>16</v>
      </c>
      <c r="E1276" s="66" t="s">
        <v>316</v>
      </c>
      <c r="F1276" s="66" t="s">
        <v>479</v>
      </c>
      <c r="G1276" s="66"/>
      <c r="H1276" s="85"/>
      <c r="I1276" s="68"/>
      <c r="J1276" s="87">
        <v>6740000</v>
      </c>
      <c r="K1276" s="68">
        <v>6740000</v>
      </c>
      <c r="L1276" s="236">
        <v>6740000</v>
      </c>
      <c r="M1276" s="69">
        <f t="shared" si="843"/>
        <v>6740000</v>
      </c>
      <c r="N1276" s="69" t="s">
        <v>683</v>
      </c>
      <c r="O1276" s="69">
        <f t="shared" si="844"/>
        <v>0</v>
      </c>
      <c r="P1276" s="69">
        <f t="shared" si="852"/>
        <v>100</v>
      </c>
      <c r="Q1276" s="69">
        <f t="shared" si="845"/>
        <v>6740000</v>
      </c>
      <c r="R1276" s="69" t="s">
        <v>683</v>
      </c>
    </row>
    <row r="1277" spans="1:18" s="15" customFormat="1" x14ac:dyDescent="0.2">
      <c r="A1277" s="180" t="s">
        <v>480</v>
      </c>
      <c r="B1277" s="66" t="s">
        <v>575</v>
      </c>
      <c r="C1277" s="66" t="s">
        <v>307</v>
      </c>
      <c r="D1277" s="66" t="s">
        <v>16</v>
      </c>
      <c r="E1277" s="66" t="s">
        <v>316</v>
      </c>
      <c r="F1277" s="66" t="s">
        <v>481</v>
      </c>
      <c r="G1277" s="66"/>
      <c r="H1277" s="85"/>
      <c r="I1277" s="68"/>
      <c r="J1277" s="87">
        <v>2589793.96</v>
      </c>
      <c r="K1277" s="68">
        <v>2589793.96</v>
      </c>
      <c r="L1277" s="236">
        <v>2589793.96</v>
      </c>
      <c r="M1277" s="69">
        <f t="shared" ref="M1277:M1340" si="885">J1277-I1277</f>
        <v>2589793.96</v>
      </c>
      <c r="N1277" s="69" t="s">
        <v>683</v>
      </c>
      <c r="O1277" s="69">
        <f t="shared" ref="O1277:O1340" si="886">L1277-K1277</f>
        <v>0</v>
      </c>
      <c r="P1277" s="69">
        <f t="shared" ref="P1277:P1337" si="887">L1277/K1277*100</f>
        <v>100</v>
      </c>
      <c r="Q1277" s="69">
        <f t="shared" ref="Q1277:Q1340" si="888">L1277-H1277</f>
        <v>2589793.96</v>
      </c>
      <c r="R1277" s="69" t="s">
        <v>683</v>
      </c>
    </row>
    <row r="1278" spans="1:18" s="16" customFormat="1" ht="71.45" hidden="1" x14ac:dyDescent="0.3">
      <c r="A1278" s="177" t="s">
        <v>603</v>
      </c>
      <c r="B1278" s="61" t="s">
        <v>575</v>
      </c>
      <c r="C1278" s="61" t="s">
        <v>307</v>
      </c>
      <c r="D1278" s="61" t="s">
        <v>16</v>
      </c>
      <c r="E1278" s="61" t="s">
        <v>604</v>
      </c>
      <c r="F1278" s="61" t="s">
        <v>19</v>
      </c>
      <c r="G1278" s="61"/>
      <c r="H1278" s="62">
        <f t="shared" ref="H1278:I1280" si="889">H1279</f>
        <v>0</v>
      </c>
      <c r="I1278" s="62">
        <f t="shared" si="889"/>
        <v>0</v>
      </c>
      <c r="J1278" s="88">
        <f t="shared" ref="J1278:J1280" si="890">J1279</f>
        <v>0</v>
      </c>
      <c r="K1278" s="62">
        <f t="shared" ref="K1278:L1280" si="891">K1279</f>
        <v>0</v>
      </c>
      <c r="L1278" s="234">
        <f t="shared" si="891"/>
        <v>0</v>
      </c>
      <c r="M1278" s="63">
        <f t="shared" si="885"/>
        <v>0</v>
      </c>
      <c r="N1278" s="63" t="s">
        <v>683</v>
      </c>
      <c r="O1278" s="63">
        <f t="shared" si="886"/>
        <v>0</v>
      </c>
      <c r="P1278" s="63" t="s">
        <v>683</v>
      </c>
      <c r="Q1278" s="63">
        <f t="shared" si="888"/>
        <v>0</v>
      </c>
      <c r="R1278" s="63" t="s">
        <v>683</v>
      </c>
    </row>
    <row r="1279" spans="1:18" ht="20.45" hidden="1" x14ac:dyDescent="0.3">
      <c r="A1279" s="185" t="s">
        <v>94</v>
      </c>
      <c r="B1279" s="64" t="s">
        <v>575</v>
      </c>
      <c r="C1279" s="64" t="s">
        <v>307</v>
      </c>
      <c r="D1279" s="64" t="s">
        <v>16</v>
      </c>
      <c r="E1279" s="64" t="s">
        <v>604</v>
      </c>
      <c r="F1279" s="64">
        <v>600</v>
      </c>
      <c r="G1279" s="64"/>
      <c r="H1279" s="65">
        <f t="shared" si="889"/>
        <v>0</v>
      </c>
      <c r="I1279" s="65">
        <f t="shared" si="889"/>
        <v>0</v>
      </c>
      <c r="J1279" s="86">
        <f t="shared" si="890"/>
        <v>0</v>
      </c>
      <c r="K1279" s="65">
        <f t="shared" si="891"/>
        <v>0</v>
      </c>
      <c r="L1279" s="235">
        <f t="shared" si="891"/>
        <v>0</v>
      </c>
      <c r="M1279" s="3">
        <f t="shared" si="885"/>
        <v>0</v>
      </c>
      <c r="N1279" s="3" t="s">
        <v>683</v>
      </c>
      <c r="O1279" s="3">
        <f t="shared" si="886"/>
        <v>0</v>
      </c>
      <c r="P1279" s="3" t="s">
        <v>683</v>
      </c>
      <c r="Q1279" s="3">
        <f t="shared" si="888"/>
        <v>0</v>
      </c>
      <c r="R1279" s="3" t="s">
        <v>683</v>
      </c>
    </row>
    <row r="1280" spans="1:18" ht="13.9" hidden="1" x14ac:dyDescent="0.3">
      <c r="A1280" s="185" t="s">
        <v>636</v>
      </c>
      <c r="B1280" s="64" t="s">
        <v>575</v>
      </c>
      <c r="C1280" s="64" t="s">
        <v>307</v>
      </c>
      <c r="D1280" s="64" t="s">
        <v>16</v>
      </c>
      <c r="E1280" s="64" t="s">
        <v>604</v>
      </c>
      <c r="F1280" s="64">
        <v>610</v>
      </c>
      <c r="G1280" s="64"/>
      <c r="H1280" s="65">
        <f t="shared" si="889"/>
        <v>0</v>
      </c>
      <c r="I1280" s="65">
        <f t="shared" si="889"/>
        <v>0</v>
      </c>
      <c r="J1280" s="86">
        <f t="shared" si="890"/>
        <v>0</v>
      </c>
      <c r="K1280" s="65">
        <f t="shared" si="891"/>
        <v>0</v>
      </c>
      <c r="L1280" s="235">
        <f t="shared" si="891"/>
        <v>0</v>
      </c>
      <c r="M1280" s="3">
        <f t="shared" si="885"/>
        <v>0</v>
      </c>
      <c r="N1280" s="3" t="s">
        <v>683</v>
      </c>
      <c r="O1280" s="3">
        <f t="shared" si="886"/>
        <v>0</v>
      </c>
      <c r="P1280" s="3" t="s">
        <v>683</v>
      </c>
      <c r="Q1280" s="3">
        <f t="shared" si="888"/>
        <v>0</v>
      </c>
      <c r="R1280" s="3" t="s">
        <v>683</v>
      </c>
    </row>
    <row r="1281" spans="1:18" s="15" customFormat="1" ht="13.9" hidden="1" x14ac:dyDescent="0.3">
      <c r="A1281" s="180" t="s">
        <v>480</v>
      </c>
      <c r="B1281" s="66" t="s">
        <v>575</v>
      </c>
      <c r="C1281" s="66" t="s">
        <v>307</v>
      </c>
      <c r="D1281" s="66" t="s">
        <v>16</v>
      </c>
      <c r="E1281" s="66" t="s">
        <v>604</v>
      </c>
      <c r="F1281" s="66" t="s">
        <v>481</v>
      </c>
      <c r="G1281" s="66"/>
      <c r="H1281" s="85"/>
      <c r="I1281" s="68">
        <v>0</v>
      </c>
      <c r="J1281" s="87">
        <v>0</v>
      </c>
      <c r="K1281" s="68">
        <v>0</v>
      </c>
      <c r="L1281" s="236">
        <v>0</v>
      </c>
      <c r="M1281" s="69">
        <f t="shared" si="885"/>
        <v>0</v>
      </c>
      <c r="N1281" s="69" t="s">
        <v>683</v>
      </c>
      <c r="O1281" s="69">
        <f t="shared" si="886"/>
        <v>0</v>
      </c>
      <c r="P1281" s="69" t="s">
        <v>683</v>
      </c>
      <c r="Q1281" s="69">
        <f t="shared" si="888"/>
        <v>0</v>
      </c>
      <c r="R1281" s="69" t="s">
        <v>683</v>
      </c>
    </row>
    <row r="1282" spans="1:18" s="16" customFormat="1" ht="40.9" hidden="1" x14ac:dyDescent="0.3">
      <c r="A1282" s="177" t="s">
        <v>605</v>
      </c>
      <c r="B1282" s="61" t="s">
        <v>575</v>
      </c>
      <c r="C1282" s="61" t="s">
        <v>307</v>
      </c>
      <c r="D1282" s="61" t="s">
        <v>16</v>
      </c>
      <c r="E1282" s="61" t="s">
        <v>606</v>
      </c>
      <c r="F1282" s="61" t="s">
        <v>19</v>
      </c>
      <c r="G1282" s="61"/>
      <c r="H1282" s="62">
        <f t="shared" ref="H1282:I1284" si="892">H1283</f>
        <v>0</v>
      </c>
      <c r="I1282" s="62">
        <f t="shared" si="892"/>
        <v>0</v>
      </c>
      <c r="J1282" s="88">
        <f t="shared" ref="J1282:J1284" si="893">J1283</f>
        <v>0</v>
      </c>
      <c r="K1282" s="62">
        <f t="shared" ref="K1282:L1284" si="894">K1283</f>
        <v>0</v>
      </c>
      <c r="L1282" s="234">
        <f t="shared" si="894"/>
        <v>0</v>
      </c>
      <c r="M1282" s="63">
        <f t="shared" si="885"/>
        <v>0</v>
      </c>
      <c r="N1282" s="63" t="s">
        <v>683</v>
      </c>
      <c r="O1282" s="63">
        <f t="shared" si="886"/>
        <v>0</v>
      </c>
      <c r="P1282" s="63" t="s">
        <v>683</v>
      </c>
      <c r="Q1282" s="63">
        <f t="shared" si="888"/>
        <v>0</v>
      </c>
      <c r="R1282" s="63" t="s">
        <v>683</v>
      </c>
    </row>
    <row r="1283" spans="1:18" ht="20.45" hidden="1" x14ac:dyDescent="0.3">
      <c r="A1283" s="185" t="s">
        <v>94</v>
      </c>
      <c r="B1283" s="64" t="s">
        <v>575</v>
      </c>
      <c r="C1283" s="64" t="s">
        <v>307</v>
      </c>
      <c r="D1283" s="64" t="s">
        <v>16</v>
      </c>
      <c r="E1283" s="64" t="s">
        <v>606</v>
      </c>
      <c r="F1283" s="64">
        <v>600</v>
      </c>
      <c r="G1283" s="64"/>
      <c r="H1283" s="65">
        <f t="shared" si="892"/>
        <v>0</v>
      </c>
      <c r="I1283" s="65">
        <f t="shared" si="892"/>
        <v>0</v>
      </c>
      <c r="J1283" s="86">
        <f t="shared" si="893"/>
        <v>0</v>
      </c>
      <c r="K1283" s="65">
        <f t="shared" si="894"/>
        <v>0</v>
      </c>
      <c r="L1283" s="235">
        <f t="shared" si="894"/>
        <v>0</v>
      </c>
      <c r="M1283" s="3">
        <f t="shared" si="885"/>
        <v>0</v>
      </c>
      <c r="N1283" s="3" t="s">
        <v>683</v>
      </c>
      <c r="O1283" s="3">
        <f t="shared" si="886"/>
        <v>0</v>
      </c>
      <c r="P1283" s="3" t="s">
        <v>683</v>
      </c>
      <c r="Q1283" s="3">
        <f t="shared" si="888"/>
        <v>0</v>
      </c>
      <c r="R1283" s="3" t="s">
        <v>683</v>
      </c>
    </row>
    <row r="1284" spans="1:18" ht="13.9" hidden="1" x14ac:dyDescent="0.3">
      <c r="A1284" s="185" t="s">
        <v>636</v>
      </c>
      <c r="B1284" s="64" t="s">
        <v>575</v>
      </c>
      <c r="C1284" s="64" t="s">
        <v>307</v>
      </c>
      <c r="D1284" s="64" t="s">
        <v>16</v>
      </c>
      <c r="E1284" s="64" t="s">
        <v>606</v>
      </c>
      <c r="F1284" s="64">
        <v>610</v>
      </c>
      <c r="G1284" s="64"/>
      <c r="H1284" s="65">
        <f t="shared" si="892"/>
        <v>0</v>
      </c>
      <c r="I1284" s="65">
        <f t="shared" si="892"/>
        <v>0</v>
      </c>
      <c r="J1284" s="86">
        <f t="shared" si="893"/>
        <v>0</v>
      </c>
      <c r="K1284" s="65">
        <f t="shared" si="894"/>
        <v>0</v>
      </c>
      <c r="L1284" s="235">
        <f t="shared" si="894"/>
        <v>0</v>
      </c>
      <c r="M1284" s="3">
        <f t="shared" si="885"/>
        <v>0</v>
      </c>
      <c r="N1284" s="3" t="s">
        <v>683</v>
      </c>
      <c r="O1284" s="3">
        <f t="shared" si="886"/>
        <v>0</v>
      </c>
      <c r="P1284" s="3" t="s">
        <v>683</v>
      </c>
      <c r="Q1284" s="3">
        <f t="shared" si="888"/>
        <v>0</v>
      </c>
      <c r="R1284" s="3" t="s">
        <v>683</v>
      </c>
    </row>
    <row r="1285" spans="1:18" s="15" customFormat="1" ht="40.9" hidden="1" x14ac:dyDescent="0.3">
      <c r="A1285" s="180" t="s">
        <v>651</v>
      </c>
      <c r="B1285" s="66" t="s">
        <v>575</v>
      </c>
      <c r="C1285" s="66" t="s">
        <v>307</v>
      </c>
      <c r="D1285" s="66" t="s">
        <v>16</v>
      </c>
      <c r="E1285" s="66" t="s">
        <v>606</v>
      </c>
      <c r="F1285" s="66" t="s">
        <v>479</v>
      </c>
      <c r="G1285" s="66"/>
      <c r="H1285" s="85"/>
      <c r="I1285" s="68">
        <v>0</v>
      </c>
      <c r="J1285" s="87">
        <v>0</v>
      </c>
      <c r="K1285" s="68">
        <v>0</v>
      </c>
      <c r="L1285" s="236">
        <v>0</v>
      </c>
      <c r="M1285" s="69">
        <f t="shared" si="885"/>
        <v>0</v>
      </c>
      <c r="N1285" s="69" t="s">
        <v>683</v>
      </c>
      <c r="O1285" s="69">
        <f t="shared" si="886"/>
        <v>0</v>
      </c>
      <c r="P1285" s="69" t="s">
        <v>683</v>
      </c>
      <c r="Q1285" s="69">
        <f t="shared" si="888"/>
        <v>0</v>
      </c>
      <c r="R1285" s="69" t="s">
        <v>683</v>
      </c>
    </row>
    <row r="1286" spans="1:18" s="16" customFormat="1" ht="89.25" x14ac:dyDescent="0.2">
      <c r="A1286" s="177" t="s">
        <v>607</v>
      </c>
      <c r="B1286" s="61" t="s">
        <v>575</v>
      </c>
      <c r="C1286" s="61" t="s">
        <v>307</v>
      </c>
      <c r="D1286" s="61" t="s">
        <v>16</v>
      </c>
      <c r="E1286" s="61" t="s">
        <v>317</v>
      </c>
      <c r="F1286" s="61" t="s">
        <v>19</v>
      </c>
      <c r="G1286" s="61"/>
      <c r="H1286" s="62">
        <f t="shared" ref="H1286:I1288" si="895">H1287</f>
        <v>0</v>
      </c>
      <c r="I1286" s="62">
        <f t="shared" si="895"/>
        <v>100000</v>
      </c>
      <c r="J1286" s="88">
        <f t="shared" ref="J1286:J1288" si="896">J1287</f>
        <v>100000</v>
      </c>
      <c r="K1286" s="62">
        <f t="shared" ref="K1286:L1288" si="897">K1287</f>
        <v>100000</v>
      </c>
      <c r="L1286" s="234">
        <f t="shared" si="897"/>
        <v>100000</v>
      </c>
      <c r="M1286" s="63">
        <f t="shared" si="885"/>
        <v>0</v>
      </c>
      <c r="N1286" s="63">
        <f t="shared" ref="N1286:N1336" si="898">J1286/I1286*100</f>
        <v>100</v>
      </c>
      <c r="O1286" s="63">
        <f t="shared" si="886"/>
        <v>0</v>
      </c>
      <c r="P1286" s="63">
        <f t="shared" si="887"/>
        <v>100</v>
      </c>
      <c r="Q1286" s="63">
        <f t="shared" si="888"/>
        <v>100000</v>
      </c>
      <c r="R1286" s="63" t="s">
        <v>683</v>
      </c>
    </row>
    <row r="1287" spans="1:18" ht="25.5" x14ac:dyDescent="0.2">
      <c r="A1287" s="185" t="s">
        <v>94</v>
      </c>
      <c r="B1287" s="64" t="s">
        <v>575</v>
      </c>
      <c r="C1287" s="64" t="s">
        <v>307</v>
      </c>
      <c r="D1287" s="64" t="s">
        <v>16</v>
      </c>
      <c r="E1287" s="64" t="s">
        <v>317</v>
      </c>
      <c r="F1287" s="64">
        <v>600</v>
      </c>
      <c r="G1287" s="64"/>
      <c r="H1287" s="65">
        <f t="shared" si="895"/>
        <v>0</v>
      </c>
      <c r="I1287" s="65">
        <f t="shared" si="895"/>
        <v>100000</v>
      </c>
      <c r="J1287" s="86">
        <f t="shared" si="896"/>
        <v>100000</v>
      </c>
      <c r="K1287" s="65">
        <f t="shared" si="897"/>
        <v>100000</v>
      </c>
      <c r="L1287" s="235">
        <f t="shared" si="897"/>
        <v>100000</v>
      </c>
      <c r="M1287" s="3">
        <f t="shared" si="885"/>
        <v>0</v>
      </c>
      <c r="N1287" s="3">
        <f t="shared" si="898"/>
        <v>100</v>
      </c>
      <c r="O1287" s="3">
        <f t="shared" si="886"/>
        <v>0</v>
      </c>
      <c r="P1287" s="3">
        <f t="shared" si="887"/>
        <v>100</v>
      </c>
      <c r="Q1287" s="3">
        <f t="shared" si="888"/>
        <v>100000</v>
      </c>
      <c r="R1287" s="3" t="s">
        <v>683</v>
      </c>
    </row>
    <row r="1288" spans="1:18" x14ac:dyDescent="0.2">
      <c r="A1288" s="185" t="s">
        <v>636</v>
      </c>
      <c r="B1288" s="64" t="s">
        <v>575</v>
      </c>
      <c r="C1288" s="64" t="s">
        <v>307</v>
      </c>
      <c r="D1288" s="64" t="s">
        <v>16</v>
      </c>
      <c r="E1288" s="64" t="s">
        <v>317</v>
      </c>
      <c r="F1288" s="64">
        <v>610</v>
      </c>
      <c r="G1288" s="64"/>
      <c r="H1288" s="65">
        <f t="shared" si="895"/>
        <v>0</v>
      </c>
      <c r="I1288" s="65">
        <v>100000</v>
      </c>
      <c r="J1288" s="86">
        <f t="shared" si="896"/>
        <v>100000</v>
      </c>
      <c r="K1288" s="65">
        <f t="shared" si="897"/>
        <v>100000</v>
      </c>
      <c r="L1288" s="235">
        <f t="shared" si="897"/>
        <v>100000</v>
      </c>
      <c r="M1288" s="3">
        <f t="shared" si="885"/>
        <v>0</v>
      </c>
      <c r="N1288" s="3">
        <f t="shared" si="898"/>
        <v>100</v>
      </c>
      <c r="O1288" s="3">
        <f t="shared" si="886"/>
        <v>0</v>
      </c>
      <c r="P1288" s="3">
        <f t="shared" si="887"/>
        <v>100</v>
      </c>
      <c r="Q1288" s="3">
        <f t="shared" si="888"/>
        <v>100000</v>
      </c>
      <c r="R1288" s="3" t="s">
        <v>683</v>
      </c>
    </row>
    <row r="1289" spans="1:18" s="15" customFormat="1" ht="51" x14ac:dyDescent="0.2">
      <c r="A1289" s="180" t="s">
        <v>651</v>
      </c>
      <c r="B1289" s="66" t="s">
        <v>575</v>
      </c>
      <c r="C1289" s="66" t="s">
        <v>307</v>
      </c>
      <c r="D1289" s="66" t="s">
        <v>16</v>
      </c>
      <c r="E1289" s="66" t="s">
        <v>317</v>
      </c>
      <c r="F1289" s="66" t="s">
        <v>479</v>
      </c>
      <c r="G1289" s="66" t="s">
        <v>580</v>
      </c>
      <c r="H1289" s="85"/>
      <c r="I1289" s="68"/>
      <c r="J1289" s="87">
        <v>100000</v>
      </c>
      <c r="K1289" s="68">
        <v>100000</v>
      </c>
      <c r="L1289" s="236">
        <v>100000</v>
      </c>
      <c r="M1289" s="69">
        <f t="shared" si="885"/>
        <v>100000</v>
      </c>
      <c r="N1289" s="69" t="s">
        <v>683</v>
      </c>
      <c r="O1289" s="69">
        <f t="shared" si="886"/>
        <v>0</v>
      </c>
      <c r="P1289" s="69">
        <f t="shared" si="887"/>
        <v>100</v>
      </c>
      <c r="Q1289" s="69">
        <f t="shared" si="888"/>
        <v>100000</v>
      </c>
      <c r="R1289" s="69" t="s">
        <v>683</v>
      </c>
    </row>
    <row r="1290" spans="1:18" s="16" customFormat="1" ht="89.25" x14ac:dyDescent="0.2">
      <c r="A1290" s="177" t="s">
        <v>608</v>
      </c>
      <c r="B1290" s="61" t="s">
        <v>575</v>
      </c>
      <c r="C1290" s="61" t="s">
        <v>307</v>
      </c>
      <c r="D1290" s="61" t="s">
        <v>16</v>
      </c>
      <c r="E1290" s="61" t="s">
        <v>318</v>
      </c>
      <c r="F1290" s="61" t="s">
        <v>19</v>
      </c>
      <c r="G1290" s="61"/>
      <c r="H1290" s="62">
        <f t="shared" ref="H1290:I1292" si="899">H1291</f>
        <v>0</v>
      </c>
      <c r="I1290" s="62">
        <f t="shared" si="899"/>
        <v>953290</v>
      </c>
      <c r="J1290" s="88">
        <f t="shared" ref="J1290:J1292" si="900">J1291</f>
        <v>953290</v>
      </c>
      <c r="K1290" s="62">
        <f t="shared" ref="K1290:L1292" si="901">K1291</f>
        <v>953290</v>
      </c>
      <c r="L1290" s="234">
        <f t="shared" si="901"/>
        <v>953290</v>
      </c>
      <c r="M1290" s="63">
        <f t="shared" si="885"/>
        <v>0</v>
      </c>
      <c r="N1290" s="63">
        <f t="shared" si="898"/>
        <v>100</v>
      </c>
      <c r="O1290" s="63">
        <f t="shared" si="886"/>
        <v>0</v>
      </c>
      <c r="P1290" s="63">
        <f t="shared" si="887"/>
        <v>100</v>
      </c>
      <c r="Q1290" s="63">
        <f t="shared" si="888"/>
        <v>953290</v>
      </c>
      <c r="R1290" s="63" t="s">
        <v>683</v>
      </c>
    </row>
    <row r="1291" spans="1:18" ht="25.5" x14ac:dyDescent="0.2">
      <c r="A1291" s="185" t="s">
        <v>94</v>
      </c>
      <c r="B1291" s="64" t="s">
        <v>575</v>
      </c>
      <c r="C1291" s="64" t="s">
        <v>307</v>
      </c>
      <c r="D1291" s="64" t="s">
        <v>16</v>
      </c>
      <c r="E1291" s="64" t="s">
        <v>318</v>
      </c>
      <c r="F1291" s="64">
        <v>600</v>
      </c>
      <c r="G1291" s="64"/>
      <c r="H1291" s="65">
        <f t="shared" si="899"/>
        <v>0</v>
      </c>
      <c r="I1291" s="65">
        <f t="shared" si="899"/>
        <v>953290</v>
      </c>
      <c r="J1291" s="86">
        <f t="shared" si="900"/>
        <v>953290</v>
      </c>
      <c r="K1291" s="65">
        <f t="shared" si="901"/>
        <v>953290</v>
      </c>
      <c r="L1291" s="235">
        <f t="shared" si="901"/>
        <v>953290</v>
      </c>
      <c r="M1291" s="3">
        <f t="shared" si="885"/>
        <v>0</v>
      </c>
      <c r="N1291" s="3">
        <f t="shared" si="898"/>
        <v>100</v>
      </c>
      <c r="O1291" s="3">
        <f t="shared" si="886"/>
        <v>0</v>
      </c>
      <c r="P1291" s="3">
        <f t="shared" si="887"/>
        <v>100</v>
      </c>
      <c r="Q1291" s="3">
        <f t="shared" si="888"/>
        <v>953290</v>
      </c>
      <c r="R1291" s="3" t="s">
        <v>683</v>
      </c>
    </row>
    <row r="1292" spans="1:18" x14ac:dyDescent="0.2">
      <c r="A1292" s="185" t="s">
        <v>636</v>
      </c>
      <c r="B1292" s="64" t="s">
        <v>575</v>
      </c>
      <c r="C1292" s="64" t="s">
        <v>307</v>
      </c>
      <c r="D1292" s="64" t="s">
        <v>16</v>
      </c>
      <c r="E1292" s="64" t="s">
        <v>318</v>
      </c>
      <c r="F1292" s="64">
        <v>610</v>
      </c>
      <c r="G1292" s="64"/>
      <c r="H1292" s="65">
        <f t="shared" si="899"/>
        <v>0</v>
      </c>
      <c r="I1292" s="65">
        <v>953290</v>
      </c>
      <c r="J1292" s="86">
        <f t="shared" si="900"/>
        <v>953290</v>
      </c>
      <c r="K1292" s="65">
        <f t="shared" si="901"/>
        <v>953290</v>
      </c>
      <c r="L1292" s="235">
        <f t="shared" si="901"/>
        <v>953290</v>
      </c>
      <c r="M1292" s="3">
        <f t="shared" si="885"/>
        <v>0</v>
      </c>
      <c r="N1292" s="3">
        <f t="shared" si="898"/>
        <v>100</v>
      </c>
      <c r="O1292" s="3">
        <f t="shared" si="886"/>
        <v>0</v>
      </c>
      <c r="P1292" s="3">
        <f t="shared" si="887"/>
        <v>100</v>
      </c>
      <c r="Q1292" s="3">
        <f t="shared" si="888"/>
        <v>953290</v>
      </c>
      <c r="R1292" s="3" t="s">
        <v>683</v>
      </c>
    </row>
    <row r="1293" spans="1:18" s="15" customFormat="1" ht="51" x14ac:dyDescent="0.2">
      <c r="A1293" s="180" t="s">
        <v>651</v>
      </c>
      <c r="B1293" s="66" t="s">
        <v>575</v>
      </c>
      <c r="C1293" s="66" t="s">
        <v>307</v>
      </c>
      <c r="D1293" s="66" t="s">
        <v>16</v>
      </c>
      <c r="E1293" s="66" t="s">
        <v>318</v>
      </c>
      <c r="F1293" s="66" t="s">
        <v>479</v>
      </c>
      <c r="G1293" s="66" t="s">
        <v>609</v>
      </c>
      <c r="H1293" s="85"/>
      <c r="I1293" s="68"/>
      <c r="J1293" s="87">
        <v>953290</v>
      </c>
      <c r="K1293" s="68">
        <v>953290</v>
      </c>
      <c r="L1293" s="236">
        <v>953290</v>
      </c>
      <c r="M1293" s="69">
        <f t="shared" si="885"/>
        <v>953290</v>
      </c>
      <c r="N1293" s="69" t="s">
        <v>683</v>
      </c>
      <c r="O1293" s="69">
        <f t="shared" si="886"/>
        <v>0</v>
      </c>
      <c r="P1293" s="69">
        <f t="shared" si="887"/>
        <v>100</v>
      </c>
      <c r="Q1293" s="69">
        <f t="shared" si="888"/>
        <v>953290</v>
      </c>
      <c r="R1293" s="69" t="s">
        <v>683</v>
      </c>
    </row>
    <row r="1294" spans="1:18" s="16" customFormat="1" ht="63.75" x14ac:dyDescent="0.2">
      <c r="A1294" s="177" t="s">
        <v>582</v>
      </c>
      <c r="B1294" s="61" t="s">
        <v>575</v>
      </c>
      <c r="C1294" s="61" t="s">
        <v>307</v>
      </c>
      <c r="D1294" s="61" t="s">
        <v>16</v>
      </c>
      <c r="E1294" s="61" t="s">
        <v>610</v>
      </c>
      <c r="F1294" s="61" t="s">
        <v>19</v>
      </c>
      <c r="G1294" s="61"/>
      <c r="H1294" s="62">
        <f t="shared" ref="H1294:I1296" si="902">H1295</f>
        <v>0</v>
      </c>
      <c r="I1294" s="62">
        <f t="shared" si="902"/>
        <v>59419995.700000003</v>
      </c>
      <c r="J1294" s="88">
        <f t="shared" ref="J1294:J1295" si="903">J1295</f>
        <v>59419995.700000003</v>
      </c>
      <c r="K1294" s="62">
        <f t="shared" ref="K1294:L1296" si="904">K1295</f>
        <v>59419995.700000003</v>
      </c>
      <c r="L1294" s="234">
        <f t="shared" si="904"/>
        <v>59419995.700000003</v>
      </c>
      <c r="M1294" s="63">
        <f t="shared" si="885"/>
        <v>0</v>
      </c>
      <c r="N1294" s="63">
        <f t="shared" si="898"/>
        <v>100</v>
      </c>
      <c r="O1294" s="63">
        <f t="shared" si="886"/>
        <v>0</v>
      </c>
      <c r="P1294" s="63">
        <f t="shared" si="887"/>
        <v>100</v>
      </c>
      <c r="Q1294" s="63">
        <f t="shared" si="888"/>
        <v>59419995.700000003</v>
      </c>
      <c r="R1294" s="63" t="s">
        <v>683</v>
      </c>
    </row>
    <row r="1295" spans="1:18" ht="25.5" x14ac:dyDescent="0.2">
      <c r="A1295" s="185" t="s">
        <v>94</v>
      </c>
      <c r="B1295" s="64" t="s">
        <v>575</v>
      </c>
      <c r="C1295" s="64" t="s">
        <v>307</v>
      </c>
      <c r="D1295" s="64" t="s">
        <v>16</v>
      </c>
      <c r="E1295" s="64" t="s">
        <v>610</v>
      </c>
      <c r="F1295" s="64">
        <v>600</v>
      </c>
      <c r="G1295" s="64"/>
      <c r="H1295" s="65">
        <f t="shared" si="902"/>
        <v>0</v>
      </c>
      <c r="I1295" s="65">
        <f t="shared" si="902"/>
        <v>59419995.700000003</v>
      </c>
      <c r="J1295" s="86">
        <f t="shared" si="903"/>
        <v>59419995.700000003</v>
      </c>
      <c r="K1295" s="65">
        <f t="shared" si="904"/>
        <v>59419995.700000003</v>
      </c>
      <c r="L1295" s="235">
        <f t="shared" si="904"/>
        <v>59419995.700000003</v>
      </c>
      <c r="M1295" s="3">
        <f t="shared" si="885"/>
        <v>0</v>
      </c>
      <c r="N1295" s="3">
        <f t="shared" si="898"/>
        <v>100</v>
      </c>
      <c r="O1295" s="3">
        <f t="shared" si="886"/>
        <v>0</v>
      </c>
      <c r="P1295" s="3">
        <f t="shared" si="887"/>
        <v>100</v>
      </c>
      <c r="Q1295" s="3">
        <f t="shared" si="888"/>
        <v>59419995.700000003</v>
      </c>
      <c r="R1295" s="3" t="s">
        <v>683</v>
      </c>
    </row>
    <row r="1296" spans="1:18" x14ac:dyDescent="0.2">
      <c r="A1296" s="185" t="s">
        <v>636</v>
      </c>
      <c r="B1296" s="64" t="s">
        <v>575</v>
      </c>
      <c r="C1296" s="64" t="s">
        <v>307</v>
      </c>
      <c r="D1296" s="64" t="s">
        <v>16</v>
      </c>
      <c r="E1296" s="64" t="s">
        <v>610</v>
      </c>
      <c r="F1296" s="64">
        <v>610</v>
      </c>
      <c r="G1296" s="64"/>
      <c r="H1296" s="65">
        <f t="shared" si="902"/>
        <v>0</v>
      </c>
      <c r="I1296" s="65">
        <v>59419995.700000003</v>
      </c>
      <c r="J1296" s="86">
        <f>J1297</f>
        <v>59419995.700000003</v>
      </c>
      <c r="K1296" s="65">
        <f t="shared" si="904"/>
        <v>59419995.700000003</v>
      </c>
      <c r="L1296" s="235">
        <f t="shared" si="904"/>
        <v>59419995.700000003</v>
      </c>
      <c r="M1296" s="3">
        <f t="shared" si="885"/>
        <v>0</v>
      </c>
      <c r="N1296" s="3">
        <f t="shared" si="898"/>
        <v>100</v>
      </c>
      <c r="O1296" s="3">
        <f t="shared" si="886"/>
        <v>0</v>
      </c>
      <c r="P1296" s="3">
        <f t="shared" si="887"/>
        <v>100</v>
      </c>
      <c r="Q1296" s="3">
        <f t="shared" si="888"/>
        <v>59419995.700000003</v>
      </c>
      <c r="R1296" s="3" t="s">
        <v>683</v>
      </c>
    </row>
    <row r="1297" spans="1:18" s="15" customFormat="1" ht="51" x14ac:dyDescent="0.2">
      <c r="A1297" s="180" t="s">
        <v>651</v>
      </c>
      <c r="B1297" s="66" t="s">
        <v>575</v>
      </c>
      <c r="C1297" s="66" t="s">
        <v>307</v>
      </c>
      <c r="D1297" s="66" t="s">
        <v>16</v>
      </c>
      <c r="E1297" s="66" t="s">
        <v>610</v>
      </c>
      <c r="F1297" s="66" t="s">
        <v>479</v>
      </c>
      <c r="G1297" s="66"/>
      <c r="H1297" s="85"/>
      <c r="I1297" s="68">
        <f>I1298+I1299</f>
        <v>0</v>
      </c>
      <c r="J1297" s="68">
        <f>J1298+J1299</f>
        <v>59419995.700000003</v>
      </c>
      <c r="K1297" s="68">
        <f t="shared" ref="K1297:L1297" si="905">K1298+K1299</f>
        <v>59419995.700000003</v>
      </c>
      <c r="L1297" s="236">
        <f t="shared" si="905"/>
        <v>59419995.700000003</v>
      </c>
      <c r="M1297" s="69">
        <f t="shared" si="885"/>
        <v>59419995.700000003</v>
      </c>
      <c r="N1297" s="69" t="s">
        <v>683</v>
      </c>
      <c r="O1297" s="69">
        <f t="shared" si="886"/>
        <v>0</v>
      </c>
      <c r="P1297" s="69">
        <f t="shared" si="887"/>
        <v>100</v>
      </c>
      <c r="Q1297" s="69">
        <f t="shared" si="888"/>
        <v>59419995.700000003</v>
      </c>
      <c r="R1297" s="69" t="s">
        <v>683</v>
      </c>
    </row>
    <row r="1298" spans="1:18" s="15" customFormat="1" ht="51" x14ac:dyDescent="0.2">
      <c r="A1298" s="180" t="s">
        <v>651</v>
      </c>
      <c r="B1298" s="66" t="s">
        <v>575</v>
      </c>
      <c r="C1298" s="66" t="s">
        <v>307</v>
      </c>
      <c r="D1298" s="66" t="s">
        <v>16</v>
      </c>
      <c r="E1298" s="66" t="s">
        <v>610</v>
      </c>
      <c r="F1298" s="66">
        <v>611</v>
      </c>
      <c r="G1298" s="66"/>
      <c r="H1298" s="85"/>
      <c r="I1298" s="68"/>
      <c r="J1298" s="68">
        <v>29709997.850000001</v>
      </c>
      <c r="K1298" s="68">
        <v>29709997.850000001</v>
      </c>
      <c r="L1298" s="236">
        <v>29709997.850000001</v>
      </c>
      <c r="M1298" s="69">
        <f t="shared" si="885"/>
        <v>29709997.850000001</v>
      </c>
      <c r="N1298" s="69" t="s">
        <v>683</v>
      </c>
      <c r="O1298" s="69">
        <f t="shared" si="886"/>
        <v>0</v>
      </c>
      <c r="P1298" s="69">
        <f t="shared" si="887"/>
        <v>100</v>
      </c>
      <c r="Q1298" s="69">
        <f t="shared" si="888"/>
        <v>29709997.850000001</v>
      </c>
      <c r="R1298" s="69" t="s">
        <v>683</v>
      </c>
    </row>
    <row r="1299" spans="1:18" s="15" customFormat="1" ht="51" x14ac:dyDescent="0.2">
      <c r="A1299" s="180" t="s">
        <v>651</v>
      </c>
      <c r="B1299" s="66" t="s">
        <v>575</v>
      </c>
      <c r="C1299" s="66" t="s">
        <v>307</v>
      </c>
      <c r="D1299" s="66" t="s">
        <v>16</v>
      </c>
      <c r="E1299" s="66" t="s">
        <v>610</v>
      </c>
      <c r="F1299" s="66" t="s">
        <v>479</v>
      </c>
      <c r="G1299" s="66" t="s">
        <v>584</v>
      </c>
      <c r="H1299" s="85"/>
      <c r="I1299" s="68"/>
      <c r="J1299" s="68">
        <v>29709997.850000001</v>
      </c>
      <c r="K1299" s="68">
        <v>29709997.850000001</v>
      </c>
      <c r="L1299" s="236">
        <v>29709997.850000001</v>
      </c>
      <c r="M1299" s="69">
        <f t="shared" si="885"/>
        <v>29709997.850000001</v>
      </c>
      <c r="N1299" s="69" t="s">
        <v>683</v>
      </c>
      <c r="O1299" s="69">
        <f t="shared" si="886"/>
        <v>0</v>
      </c>
      <c r="P1299" s="69">
        <f t="shared" si="887"/>
        <v>100</v>
      </c>
      <c r="Q1299" s="69">
        <f t="shared" si="888"/>
        <v>29709997.850000001</v>
      </c>
      <c r="R1299" s="69" t="s">
        <v>683</v>
      </c>
    </row>
    <row r="1300" spans="1:18" s="16" customFormat="1" ht="76.5" x14ac:dyDescent="0.2">
      <c r="A1300" s="177" t="s">
        <v>611</v>
      </c>
      <c r="B1300" s="61" t="s">
        <v>575</v>
      </c>
      <c r="C1300" s="61" t="s">
        <v>307</v>
      </c>
      <c r="D1300" s="61" t="s">
        <v>16</v>
      </c>
      <c r="E1300" s="61" t="s">
        <v>319</v>
      </c>
      <c r="F1300" s="61" t="s">
        <v>19</v>
      </c>
      <c r="G1300" s="61"/>
      <c r="H1300" s="62">
        <f t="shared" ref="H1300:I1302" si="906">H1301</f>
        <v>0</v>
      </c>
      <c r="I1300" s="62">
        <f t="shared" si="906"/>
        <v>340000</v>
      </c>
      <c r="J1300" s="88">
        <f t="shared" ref="J1300:J1302" si="907">J1301</f>
        <v>340000</v>
      </c>
      <c r="K1300" s="62">
        <f t="shared" ref="K1300:L1302" si="908">K1301</f>
        <v>340000</v>
      </c>
      <c r="L1300" s="234">
        <f t="shared" si="908"/>
        <v>340000</v>
      </c>
      <c r="M1300" s="63">
        <f t="shared" si="885"/>
        <v>0</v>
      </c>
      <c r="N1300" s="63">
        <f t="shared" si="898"/>
        <v>100</v>
      </c>
      <c r="O1300" s="63">
        <f t="shared" si="886"/>
        <v>0</v>
      </c>
      <c r="P1300" s="63">
        <f t="shared" si="887"/>
        <v>100</v>
      </c>
      <c r="Q1300" s="63">
        <f t="shared" si="888"/>
        <v>340000</v>
      </c>
      <c r="R1300" s="63" t="s">
        <v>683</v>
      </c>
    </row>
    <row r="1301" spans="1:18" ht="25.5" x14ac:dyDescent="0.2">
      <c r="A1301" s="185" t="s">
        <v>94</v>
      </c>
      <c r="B1301" s="64" t="s">
        <v>575</v>
      </c>
      <c r="C1301" s="64" t="s">
        <v>307</v>
      </c>
      <c r="D1301" s="64" t="s">
        <v>16</v>
      </c>
      <c r="E1301" s="64" t="s">
        <v>319</v>
      </c>
      <c r="F1301" s="64">
        <v>600</v>
      </c>
      <c r="G1301" s="64"/>
      <c r="H1301" s="65">
        <f t="shared" si="906"/>
        <v>0</v>
      </c>
      <c r="I1301" s="65">
        <f t="shared" si="906"/>
        <v>340000</v>
      </c>
      <c r="J1301" s="86">
        <f t="shared" si="907"/>
        <v>340000</v>
      </c>
      <c r="K1301" s="65">
        <f t="shared" si="908"/>
        <v>340000</v>
      </c>
      <c r="L1301" s="235">
        <f t="shared" si="908"/>
        <v>340000</v>
      </c>
      <c r="M1301" s="3">
        <f t="shared" si="885"/>
        <v>0</v>
      </c>
      <c r="N1301" s="3">
        <f t="shared" si="898"/>
        <v>100</v>
      </c>
      <c r="O1301" s="3">
        <f t="shared" si="886"/>
        <v>0</v>
      </c>
      <c r="P1301" s="3">
        <f t="shared" si="887"/>
        <v>100</v>
      </c>
      <c r="Q1301" s="3">
        <f t="shared" si="888"/>
        <v>340000</v>
      </c>
      <c r="R1301" s="3" t="s">
        <v>683</v>
      </c>
    </row>
    <row r="1302" spans="1:18" x14ac:dyDescent="0.2">
      <c r="A1302" s="185" t="s">
        <v>636</v>
      </c>
      <c r="B1302" s="64" t="s">
        <v>575</v>
      </c>
      <c r="C1302" s="64" t="s">
        <v>307</v>
      </c>
      <c r="D1302" s="64" t="s">
        <v>16</v>
      </c>
      <c r="E1302" s="64" t="s">
        <v>319</v>
      </c>
      <c r="F1302" s="64">
        <v>610</v>
      </c>
      <c r="G1302" s="64"/>
      <c r="H1302" s="65">
        <f t="shared" si="906"/>
        <v>0</v>
      </c>
      <c r="I1302" s="65">
        <v>340000</v>
      </c>
      <c r="J1302" s="86">
        <f t="shared" si="907"/>
        <v>340000</v>
      </c>
      <c r="K1302" s="65">
        <f t="shared" si="908"/>
        <v>340000</v>
      </c>
      <c r="L1302" s="235">
        <f t="shared" si="908"/>
        <v>340000</v>
      </c>
      <c r="M1302" s="3">
        <f t="shared" si="885"/>
        <v>0</v>
      </c>
      <c r="N1302" s="3">
        <f t="shared" si="898"/>
        <v>100</v>
      </c>
      <c r="O1302" s="3">
        <f t="shared" si="886"/>
        <v>0</v>
      </c>
      <c r="P1302" s="3">
        <f t="shared" si="887"/>
        <v>100</v>
      </c>
      <c r="Q1302" s="3">
        <f t="shared" si="888"/>
        <v>340000</v>
      </c>
      <c r="R1302" s="3" t="s">
        <v>683</v>
      </c>
    </row>
    <row r="1303" spans="1:18" s="15" customFormat="1" ht="51" x14ac:dyDescent="0.2">
      <c r="A1303" s="180" t="s">
        <v>651</v>
      </c>
      <c r="B1303" s="66" t="s">
        <v>575</v>
      </c>
      <c r="C1303" s="66" t="s">
        <v>307</v>
      </c>
      <c r="D1303" s="66" t="s">
        <v>16</v>
      </c>
      <c r="E1303" s="66" t="s">
        <v>319</v>
      </c>
      <c r="F1303" s="66" t="s">
        <v>479</v>
      </c>
      <c r="G1303" s="66"/>
      <c r="H1303" s="85"/>
      <c r="I1303" s="68"/>
      <c r="J1303" s="87">
        <v>340000</v>
      </c>
      <c r="K1303" s="68">
        <v>340000</v>
      </c>
      <c r="L1303" s="236">
        <v>340000</v>
      </c>
      <c r="M1303" s="69">
        <f t="shared" si="885"/>
        <v>340000</v>
      </c>
      <c r="N1303" s="69" t="s">
        <v>683</v>
      </c>
      <c r="O1303" s="69">
        <f t="shared" si="886"/>
        <v>0</v>
      </c>
      <c r="P1303" s="69">
        <f t="shared" si="887"/>
        <v>100</v>
      </c>
      <c r="Q1303" s="69">
        <f t="shared" si="888"/>
        <v>340000</v>
      </c>
      <c r="R1303" s="69" t="s">
        <v>683</v>
      </c>
    </row>
    <row r="1304" spans="1:18" s="16" customFormat="1" ht="102" x14ac:dyDescent="0.2">
      <c r="A1304" s="177" t="s">
        <v>612</v>
      </c>
      <c r="B1304" s="61" t="s">
        <v>575</v>
      </c>
      <c r="C1304" s="61" t="s">
        <v>307</v>
      </c>
      <c r="D1304" s="61" t="s">
        <v>16</v>
      </c>
      <c r="E1304" s="61" t="s">
        <v>320</v>
      </c>
      <c r="F1304" s="61" t="s">
        <v>19</v>
      </c>
      <c r="G1304" s="61"/>
      <c r="H1304" s="62">
        <f>H1305</f>
        <v>0</v>
      </c>
      <c r="I1304" s="62">
        <f>I1305</f>
        <v>253540</v>
      </c>
      <c r="J1304" s="88">
        <f t="shared" ref="J1304:J1306" si="909">J1305</f>
        <v>253540</v>
      </c>
      <c r="K1304" s="62">
        <f t="shared" ref="K1304:L1306" si="910">K1305</f>
        <v>253540</v>
      </c>
      <c r="L1304" s="234">
        <f t="shared" si="910"/>
        <v>253540</v>
      </c>
      <c r="M1304" s="63">
        <f t="shared" si="885"/>
        <v>0</v>
      </c>
      <c r="N1304" s="63">
        <f t="shared" si="898"/>
        <v>100</v>
      </c>
      <c r="O1304" s="63">
        <f t="shared" si="886"/>
        <v>0</v>
      </c>
      <c r="P1304" s="63">
        <f t="shared" si="887"/>
        <v>100</v>
      </c>
      <c r="Q1304" s="63">
        <f t="shared" si="888"/>
        <v>253540</v>
      </c>
      <c r="R1304" s="63" t="s">
        <v>683</v>
      </c>
    </row>
    <row r="1305" spans="1:18" ht="25.5" x14ac:dyDescent="0.2">
      <c r="A1305" s="185" t="s">
        <v>94</v>
      </c>
      <c r="B1305" s="64" t="s">
        <v>575</v>
      </c>
      <c r="C1305" s="64" t="s">
        <v>307</v>
      </c>
      <c r="D1305" s="64" t="s">
        <v>16</v>
      </c>
      <c r="E1305" s="64" t="s">
        <v>320</v>
      </c>
      <c r="F1305" s="64">
        <v>600</v>
      </c>
      <c r="G1305" s="64"/>
      <c r="H1305" s="65">
        <f>H1306</f>
        <v>0</v>
      </c>
      <c r="I1305" s="65">
        <f t="shared" ref="I1305" si="911">I1306</f>
        <v>253540</v>
      </c>
      <c r="J1305" s="65">
        <f t="shared" si="909"/>
        <v>253540</v>
      </c>
      <c r="K1305" s="65">
        <f t="shared" si="910"/>
        <v>253540</v>
      </c>
      <c r="L1305" s="235">
        <f t="shared" si="910"/>
        <v>253540</v>
      </c>
      <c r="M1305" s="3">
        <f t="shared" si="885"/>
        <v>0</v>
      </c>
      <c r="N1305" s="3">
        <f t="shared" si="898"/>
        <v>100</v>
      </c>
      <c r="O1305" s="3">
        <f t="shared" si="886"/>
        <v>0</v>
      </c>
      <c r="P1305" s="3">
        <f t="shared" si="887"/>
        <v>100</v>
      </c>
      <c r="Q1305" s="3">
        <f t="shared" si="888"/>
        <v>253540</v>
      </c>
      <c r="R1305" s="3" t="s">
        <v>683</v>
      </c>
    </row>
    <row r="1306" spans="1:18" x14ac:dyDescent="0.2">
      <c r="A1306" s="185" t="s">
        <v>636</v>
      </c>
      <c r="B1306" s="64" t="s">
        <v>575</v>
      </c>
      <c r="C1306" s="64" t="s">
        <v>307</v>
      </c>
      <c r="D1306" s="64" t="s">
        <v>16</v>
      </c>
      <c r="E1306" s="64" t="s">
        <v>320</v>
      </c>
      <c r="F1306" s="64">
        <v>610</v>
      </c>
      <c r="G1306" s="64"/>
      <c r="H1306" s="65">
        <f>H1307</f>
        <v>0</v>
      </c>
      <c r="I1306" s="65">
        <v>253540</v>
      </c>
      <c r="J1306" s="65">
        <f t="shared" si="909"/>
        <v>253540</v>
      </c>
      <c r="K1306" s="65">
        <f t="shared" si="910"/>
        <v>253540</v>
      </c>
      <c r="L1306" s="235">
        <f t="shared" si="910"/>
        <v>253540</v>
      </c>
      <c r="M1306" s="3">
        <f t="shared" si="885"/>
        <v>0</v>
      </c>
      <c r="N1306" s="3">
        <f t="shared" si="898"/>
        <v>100</v>
      </c>
      <c r="O1306" s="3">
        <f t="shared" si="886"/>
        <v>0</v>
      </c>
      <c r="P1306" s="3">
        <f t="shared" si="887"/>
        <v>100</v>
      </c>
      <c r="Q1306" s="3">
        <f t="shared" si="888"/>
        <v>253540</v>
      </c>
      <c r="R1306" s="3" t="s">
        <v>683</v>
      </c>
    </row>
    <row r="1307" spans="1:18" s="15" customFormat="1" ht="51" x14ac:dyDescent="0.2">
      <c r="A1307" s="180" t="s">
        <v>651</v>
      </c>
      <c r="B1307" s="66" t="s">
        <v>575</v>
      </c>
      <c r="C1307" s="66" t="s">
        <v>307</v>
      </c>
      <c r="D1307" s="66" t="s">
        <v>16</v>
      </c>
      <c r="E1307" s="66" t="s">
        <v>320</v>
      </c>
      <c r="F1307" s="66" t="s">
        <v>479</v>
      </c>
      <c r="G1307" s="66" t="s">
        <v>580</v>
      </c>
      <c r="H1307" s="85"/>
      <c r="I1307" s="68">
        <v>0</v>
      </c>
      <c r="J1307" s="87">
        <v>253540</v>
      </c>
      <c r="K1307" s="68">
        <v>253540</v>
      </c>
      <c r="L1307" s="236">
        <v>253540</v>
      </c>
      <c r="M1307" s="69">
        <f t="shared" si="885"/>
        <v>253540</v>
      </c>
      <c r="N1307" s="69" t="s">
        <v>683</v>
      </c>
      <c r="O1307" s="69">
        <f t="shared" si="886"/>
        <v>0</v>
      </c>
      <c r="P1307" s="69">
        <f t="shared" si="887"/>
        <v>100</v>
      </c>
      <c r="Q1307" s="69">
        <f t="shared" si="888"/>
        <v>253540</v>
      </c>
      <c r="R1307" s="69" t="s">
        <v>683</v>
      </c>
    </row>
    <row r="1308" spans="1:18" s="16" customFormat="1" ht="76.5" x14ac:dyDescent="0.2">
      <c r="A1308" s="177" t="s">
        <v>613</v>
      </c>
      <c r="B1308" s="61" t="s">
        <v>575</v>
      </c>
      <c r="C1308" s="61" t="s">
        <v>307</v>
      </c>
      <c r="D1308" s="61" t="s">
        <v>16</v>
      </c>
      <c r="E1308" s="61" t="s">
        <v>614</v>
      </c>
      <c r="F1308" s="61" t="s">
        <v>19</v>
      </c>
      <c r="G1308" s="61"/>
      <c r="H1308" s="62">
        <f t="shared" ref="H1308:I1310" si="912">H1309</f>
        <v>0</v>
      </c>
      <c r="I1308" s="62">
        <f t="shared" si="912"/>
        <v>5604507.9000000004</v>
      </c>
      <c r="J1308" s="88">
        <f t="shared" ref="J1308:J1310" si="913">J1309</f>
        <v>5604507.9000000004</v>
      </c>
      <c r="K1308" s="62">
        <f t="shared" ref="K1308:L1310" si="914">K1309</f>
        <v>5604507.9000000004</v>
      </c>
      <c r="L1308" s="234">
        <f t="shared" si="914"/>
        <v>5604507.9000000004</v>
      </c>
      <c r="M1308" s="63">
        <f t="shared" si="885"/>
        <v>0</v>
      </c>
      <c r="N1308" s="63">
        <f t="shared" si="898"/>
        <v>100</v>
      </c>
      <c r="O1308" s="63">
        <f t="shared" si="886"/>
        <v>0</v>
      </c>
      <c r="P1308" s="63">
        <f t="shared" si="887"/>
        <v>100</v>
      </c>
      <c r="Q1308" s="63">
        <f t="shared" si="888"/>
        <v>5604507.9000000004</v>
      </c>
      <c r="R1308" s="63" t="s">
        <v>683</v>
      </c>
    </row>
    <row r="1309" spans="1:18" ht="25.5" x14ac:dyDescent="0.2">
      <c r="A1309" s="185" t="s">
        <v>94</v>
      </c>
      <c r="B1309" s="64" t="s">
        <v>575</v>
      </c>
      <c r="C1309" s="64" t="s">
        <v>307</v>
      </c>
      <c r="D1309" s="64" t="s">
        <v>16</v>
      </c>
      <c r="E1309" s="64" t="s">
        <v>614</v>
      </c>
      <c r="F1309" s="64">
        <v>600</v>
      </c>
      <c r="G1309" s="64"/>
      <c r="H1309" s="65">
        <f t="shared" si="912"/>
        <v>0</v>
      </c>
      <c r="I1309" s="65">
        <f t="shared" si="912"/>
        <v>5604507.9000000004</v>
      </c>
      <c r="J1309" s="86">
        <f t="shared" si="913"/>
        <v>5604507.9000000004</v>
      </c>
      <c r="K1309" s="65">
        <f t="shared" si="914"/>
        <v>5604507.9000000004</v>
      </c>
      <c r="L1309" s="235">
        <f t="shared" si="914"/>
        <v>5604507.9000000004</v>
      </c>
      <c r="M1309" s="3">
        <f t="shared" si="885"/>
        <v>0</v>
      </c>
      <c r="N1309" s="3">
        <f t="shared" si="898"/>
        <v>100</v>
      </c>
      <c r="O1309" s="3">
        <f t="shared" si="886"/>
        <v>0</v>
      </c>
      <c r="P1309" s="3">
        <f t="shared" si="887"/>
        <v>100</v>
      </c>
      <c r="Q1309" s="3">
        <f t="shared" si="888"/>
        <v>5604507.9000000004</v>
      </c>
      <c r="R1309" s="3" t="s">
        <v>683</v>
      </c>
    </row>
    <row r="1310" spans="1:18" x14ac:dyDescent="0.2">
      <c r="A1310" s="185" t="s">
        <v>636</v>
      </c>
      <c r="B1310" s="64" t="s">
        <v>575</v>
      </c>
      <c r="C1310" s="64" t="s">
        <v>307</v>
      </c>
      <c r="D1310" s="64" t="s">
        <v>16</v>
      </c>
      <c r="E1310" s="64" t="s">
        <v>614</v>
      </c>
      <c r="F1310" s="64">
        <v>610</v>
      </c>
      <c r="G1310" s="64"/>
      <c r="H1310" s="65">
        <f t="shared" si="912"/>
        <v>0</v>
      </c>
      <c r="I1310" s="65">
        <v>5604507.9000000004</v>
      </c>
      <c r="J1310" s="86">
        <f t="shared" si="913"/>
        <v>5604507.9000000004</v>
      </c>
      <c r="K1310" s="65">
        <f t="shared" si="914"/>
        <v>5604507.9000000004</v>
      </c>
      <c r="L1310" s="235">
        <f t="shared" si="914"/>
        <v>5604507.9000000004</v>
      </c>
      <c r="M1310" s="3">
        <f t="shared" si="885"/>
        <v>0</v>
      </c>
      <c r="N1310" s="3">
        <f t="shared" si="898"/>
        <v>100</v>
      </c>
      <c r="O1310" s="3">
        <f t="shared" si="886"/>
        <v>0</v>
      </c>
      <c r="P1310" s="3">
        <f t="shared" si="887"/>
        <v>100</v>
      </c>
      <c r="Q1310" s="3">
        <f t="shared" si="888"/>
        <v>5604507.9000000004</v>
      </c>
      <c r="R1310" s="3" t="s">
        <v>683</v>
      </c>
    </row>
    <row r="1311" spans="1:18" s="15" customFormat="1" x14ac:dyDescent="0.2">
      <c r="A1311" s="180" t="s">
        <v>480</v>
      </c>
      <c r="B1311" s="66" t="s">
        <v>575</v>
      </c>
      <c r="C1311" s="66" t="s">
        <v>307</v>
      </c>
      <c r="D1311" s="66" t="s">
        <v>16</v>
      </c>
      <c r="E1311" s="66" t="s">
        <v>614</v>
      </c>
      <c r="F1311" s="66" t="s">
        <v>481</v>
      </c>
      <c r="G1311" s="66" t="s">
        <v>615</v>
      </c>
      <c r="H1311" s="85"/>
      <c r="I1311" s="68"/>
      <c r="J1311" s="87">
        <v>5604507.9000000004</v>
      </c>
      <c r="K1311" s="68">
        <v>5604507.9000000004</v>
      </c>
      <c r="L1311" s="236">
        <v>5604507.9000000004</v>
      </c>
      <c r="M1311" s="69">
        <f t="shared" si="885"/>
        <v>5604507.9000000004</v>
      </c>
      <c r="N1311" s="69" t="s">
        <v>683</v>
      </c>
      <c r="O1311" s="69">
        <f t="shared" si="886"/>
        <v>0</v>
      </c>
      <c r="P1311" s="69">
        <f t="shared" si="887"/>
        <v>100</v>
      </c>
      <c r="Q1311" s="69">
        <f t="shared" si="888"/>
        <v>5604507.9000000004</v>
      </c>
      <c r="R1311" s="69" t="s">
        <v>683</v>
      </c>
    </row>
    <row r="1312" spans="1:18" s="16" customFormat="1" ht="63.75" x14ac:dyDescent="0.2">
      <c r="A1312" s="177" t="s">
        <v>616</v>
      </c>
      <c r="B1312" s="61" t="s">
        <v>575</v>
      </c>
      <c r="C1312" s="61" t="s">
        <v>307</v>
      </c>
      <c r="D1312" s="61" t="s">
        <v>16</v>
      </c>
      <c r="E1312" s="61" t="s">
        <v>617</v>
      </c>
      <c r="F1312" s="61" t="s">
        <v>19</v>
      </c>
      <c r="G1312" s="61"/>
      <c r="H1312" s="62">
        <f>H1313</f>
        <v>0</v>
      </c>
      <c r="I1312" s="62">
        <f>I1313</f>
        <v>104150</v>
      </c>
      <c r="J1312" s="88">
        <f t="shared" ref="J1312:J1313" si="915">J1313</f>
        <v>104150</v>
      </c>
      <c r="K1312" s="62">
        <f t="shared" ref="K1312:L1313" si="916">K1313</f>
        <v>104150</v>
      </c>
      <c r="L1312" s="234">
        <f t="shared" si="916"/>
        <v>104150</v>
      </c>
      <c r="M1312" s="63">
        <f t="shared" si="885"/>
        <v>0</v>
      </c>
      <c r="N1312" s="63">
        <f t="shared" si="898"/>
        <v>100</v>
      </c>
      <c r="O1312" s="63">
        <f t="shared" si="886"/>
        <v>0</v>
      </c>
      <c r="P1312" s="63">
        <f t="shared" si="887"/>
        <v>100</v>
      </c>
      <c r="Q1312" s="63">
        <f t="shared" si="888"/>
        <v>104150</v>
      </c>
      <c r="R1312" s="63" t="s">
        <v>683</v>
      </c>
    </row>
    <row r="1313" spans="1:18" ht="25.5" x14ac:dyDescent="0.2">
      <c r="A1313" s="185" t="s">
        <v>94</v>
      </c>
      <c r="B1313" s="64" t="s">
        <v>575</v>
      </c>
      <c r="C1313" s="64" t="s">
        <v>307</v>
      </c>
      <c r="D1313" s="64" t="s">
        <v>16</v>
      </c>
      <c r="E1313" s="64" t="s">
        <v>617</v>
      </c>
      <c r="F1313" s="64">
        <v>600</v>
      </c>
      <c r="G1313" s="64"/>
      <c r="H1313" s="65">
        <f>H1314</f>
        <v>0</v>
      </c>
      <c r="I1313" s="65">
        <f>I1314</f>
        <v>104150</v>
      </c>
      <c r="J1313" s="86">
        <f t="shared" si="915"/>
        <v>104150</v>
      </c>
      <c r="K1313" s="65">
        <f t="shared" si="916"/>
        <v>104150</v>
      </c>
      <c r="L1313" s="235">
        <f t="shared" si="916"/>
        <v>104150</v>
      </c>
      <c r="M1313" s="3">
        <f t="shared" si="885"/>
        <v>0</v>
      </c>
      <c r="N1313" s="3">
        <f t="shared" si="898"/>
        <v>100</v>
      </c>
      <c r="O1313" s="3">
        <f t="shared" si="886"/>
        <v>0</v>
      </c>
      <c r="P1313" s="3">
        <f t="shared" si="887"/>
        <v>100</v>
      </c>
      <c r="Q1313" s="3">
        <f t="shared" si="888"/>
        <v>104150</v>
      </c>
      <c r="R1313" s="3" t="s">
        <v>683</v>
      </c>
    </row>
    <row r="1314" spans="1:18" x14ac:dyDescent="0.2">
      <c r="A1314" s="185" t="s">
        <v>636</v>
      </c>
      <c r="B1314" s="64" t="s">
        <v>575</v>
      </c>
      <c r="C1314" s="64" t="s">
        <v>307</v>
      </c>
      <c r="D1314" s="64" t="s">
        <v>16</v>
      </c>
      <c r="E1314" s="64" t="s">
        <v>617</v>
      </c>
      <c r="F1314" s="64">
        <v>610</v>
      </c>
      <c r="G1314" s="64"/>
      <c r="H1314" s="65">
        <f>H1315+H1316</f>
        <v>0</v>
      </c>
      <c r="I1314" s="65">
        <v>104150</v>
      </c>
      <c r="J1314" s="86">
        <f t="shared" ref="J1314:L1314" si="917">J1315+J1316</f>
        <v>104150</v>
      </c>
      <c r="K1314" s="65">
        <f t="shared" si="917"/>
        <v>104150</v>
      </c>
      <c r="L1314" s="235">
        <f t="shared" si="917"/>
        <v>104150</v>
      </c>
      <c r="M1314" s="3">
        <f t="shared" si="885"/>
        <v>0</v>
      </c>
      <c r="N1314" s="3">
        <f t="shared" si="898"/>
        <v>100</v>
      </c>
      <c r="O1314" s="3">
        <f t="shared" si="886"/>
        <v>0</v>
      </c>
      <c r="P1314" s="3">
        <f t="shared" si="887"/>
        <v>100</v>
      </c>
      <c r="Q1314" s="3">
        <f t="shared" si="888"/>
        <v>104150</v>
      </c>
      <c r="R1314" s="3" t="s">
        <v>683</v>
      </c>
    </row>
    <row r="1315" spans="1:18" s="15" customFormat="1" ht="51" x14ac:dyDescent="0.2">
      <c r="A1315" s="180" t="s">
        <v>651</v>
      </c>
      <c r="B1315" s="66" t="s">
        <v>575</v>
      </c>
      <c r="C1315" s="66" t="s">
        <v>307</v>
      </c>
      <c r="D1315" s="66" t="s">
        <v>16</v>
      </c>
      <c r="E1315" s="66" t="s">
        <v>617</v>
      </c>
      <c r="F1315" s="66" t="s">
        <v>479</v>
      </c>
      <c r="G1315" s="66" t="s">
        <v>618</v>
      </c>
      <c r="H1315" s="85"/>
      <c r="I1315" s="68">
        <v>0</v>
      </c>
      <c r="J1315" s="87">
        <v>0</v>
      </c>
      <c r="K1315" s="68">
        <v>0</v>
      </c>
      <c r="L1315" s="236">
        <v>0</v>
      </c>
      <c r="M1315" s="69">
        <f t="shared" si="885"/>
        <v>0</v>
      </c>
      <c r="N1315" s="69" t="s">
        <v>683</v>
      </c>
      <c r="O1315" s="69">
        <f t="shared" si="886"/>
        <v>0</v>
      </c>
      <c r="P1315" s="69" t="s">
        <v>683</v>
      </c>
      <c r="Q1315" s="69">
        <f t="shared" si="888"/>
        <v>0</v>
      </c>
      <c r="R1315" s="69" t="s">
        <v>683</v>
      </c>
    </row>
    <row r="1316" spans="1:18" s="15" customFormat="1" x14ac:dyDescent="0.2">
      <c r="A1316" s="180" t="s">
        <v>480</v>
      </c>
      <c r="B1316" s="66" t="s">
        <v>575</v>
      </c>
      <c r="C1316" s="66" t="s">
        <v>307</v>
      </c>
      <c r="D1316" s="66" t="s">
        <v>16</v>
      </c>
      <c r="E1316" s="66" t="s">
        <v>617</v>
      </c>
      <c r="F1316" s="66" t="s">
        <v>481</v>
      </c>
      <c r="G1316" s="66" t="s">
        <v>618</v>
      </c>
      <c r="H1316" s="85"/>
      <c r="I1316" s="68">
        <v>0</v>
      </c>
      <c r="J1316" s="87">
        <v>104150</v>
      </c>
      <c r="K1316" s="68">
        <v>104150</v>
      </c>
      <c r="L1316" s="236">
        <v>104150</v>
      </c>
      <c r="M1316" s="69">
        <f t="shared" si="885"/>
        <v>104150</v>
      </c>
      <c r="N1316" s="69" t="s">
        <v>683</v>
      </c>
      <c r="O1316" s="69">
        <f t="shared" si="886"/>
        <v>0</v>
      </c>
      <c r="P1316" s="69">
        <f t="shared" si="887"/>
        <v>100</v>
      </c>
      <c r="Q1316" s="69">
        <f t="shared" si="888"/>
        <v>104150</v>
      </c>
      <c r="R1316" s="69" t="s">
        <v>683</v>
      </c>
    </row>
    <row r="1317" spans="1:18" s="16" customFormat="1" ht="25.5" x14ac:dyDescent="0.2">
      <c r="A1317" s="177" t="s">
        <v>619</v>
      </c>
      <c r="B1317" s="61" t="s">
        <v>575</v>
      </c>
      <c r="C1317" s="61" t="s">
        <v>307</v>
      </c>
      <c r="D1317" s="61" t="s">
        <v>98</v>
      </c>
      <c r="E1317" s="61" t="s">
        <v>18</v>
      </c>
      <c r="F1317" s="61" t="s">
        <v>19</v>
      </c>
      <c r="G1317" s="61"/>
      <c r="H1317" s="62">
        <f>H1318+H1321+H1325+H1338+H1344+H1357+H1364</f>
        <v>15075140.399999999</v>
      </c>
      <c r="I1317" s="62">
        <f t="shared" ref="I1317:L1317" si="918">I1318+I1321+I1325+I1338+I1344+I1357+I1364</f>
        <v>16333772</v>
      </c>
      <c r="J1317" s="62">
        <f t="shared" si="918"/>
        <v>16405922</v>
      </c>
      <c r="K1317" s="62">
        <f t="shared" si="918"/>
        <v>16405922</v>
      </c>
      <c r="L1317" s="234">
        <f t="shared" si="918"/>
        <v>16198895.92</v>
      </c>
      <c r="M1317" s="3">
        <f t="shared" si="885"/>
        <v>72150</v>
      </c>
      <c r="N1317" s="3">
        <f t="shared" si="898"/>
        <v>100.4417228304644</v>
      </c>
      <c r="O1317" s="3">
        <f t="shared" si="886"/>
        <v>-207026.08000000007</v>
      </c>
      <c r="P1317" s="3">
        <f t="shared" si="887"/>
        <v>98.738101522121099</v>
      </c>
      <c r="Q1317" s="3">
        <f t="shared" si="888"/>
        <v>1123755.5200000014</v>
      </c>
      <c r="R1317" s="3">
        <f t="shared" ref="R1317:R1340" si="919">L1317/H1317*100</f>
        <v>107.45436188441735</v>
      </c>
    </row>
    <row r="1318" spans="1:18" ht="51" x14ac:dyDescent="0.2">
      <c r="A1318" s="185" t="s">
        <v>332</v>
      </c>
      <c r="B1318" s="64" t="s">
        <v>575</v>
      </c>
      <c r="C1318" s="64" t="s">
        <v>307</v>
      </c>
      <c r="D1318" s="64" t="s">
        <v>98</v>
      </c>
      <c r="E1318" s="64" t="s">
        <v>99</v>
      </c>
      <c r="F1318" s="64" t="s">
        <v>19</v>
      </c>
      <c r="G1318" s="64"/>
      <c r="H1318" s="65">
        <f>H1319</f>
        <v>4900</v>
      </c>
      <c r="I1318" s="65">
        <f>I1319</f>
        <v>21900</v>
      </c>
      <c r="J1318" s="86">
        <f t="shared" ref="J1318:J1319" si="920">J1319</f>
        <v>21900</v>
      </c>
      <c r="K1318" s="65">
        <f t="shared" ref="K1318:L1319" si="921">K1319</f>
        <v>21900</v>
      </c>
      <c r="L1318" s="235">
        <f t="shared" si="921"/>
        <v>12800</v>
      </c>
      <c r="M1318" s="3">
        <f t="shared" si="885"/>
        <v>0</v>
      </c>
      <c r="N1318" s="3">
        <f t="shared" si="898"/>
        <v>100</v>
      </c>
      <c r="O1318" s="3">
        <f t="shared" si="886"/>
        <v>-9100</v>
      </c>
      <c r="P1318" s="3">
        <f t="shared" si="887"/>
        <v>58.447488584474883</v>
      </c>
      <c r="Q1318" s="3">
        <f t="shared" si="888"/>
        <v>7900</v>
      </c>
      <c r="R1318" s="3">
        <f t="shared" si="919"/>
        <v>261.22448979591837</v>
      </c>
    </row>
    <row r="1319" spans="1:18" ht="25.5" x14ac:dyDescent="0.2">
      <c r="A1319" s="185" t="s">
        <v>11</v>
      </c>
      <c r="B1319" s="64" t="s">
        <v>575</v>
      </c>
      <c r="C1319" s="64" t="s">
        <v>307</v>
      </c>
      <c r="D1319" s="64" t="s">
        <v>98</v>
      </c>
      <c r="E1319" s="64" t="s">
        <v>99</v>
      </c>
      <c r="F1319" s="64">
        <v>240</v>
      </c>
      <c r="G1319" s="64"/>
      <c r="H1319" s="65">
        <f>H1320</f>
        <v>4900</v>
      </c>
      <c r="I1319" s="65">
        <v>21900</v>
      </c>
      <c r="J1319" s="86">
        <f t="shared" si="920"/>
        <v>21900</v>
      </c>
      <c r="K1319" s="65">
        <f t="shared" si="921"/>
        <v>21900</v>
      </c>
      <c r="L1319" s="235">
        <f t="shared" si="921"/>
        <v>12800</v>
      </c>
      <c r="M1319" s="3">
        <f t="shared" si="885"/>
        <v>0</v>
      </c>
      <c r="N1319" s="3">
        <f t="shared" si="898"/>
        <v>100</v>
      </c>
      <c r="O1319" s="3">
        <f t="shared" si="886"/>
        <v>-9100</v>
      </c>
      <c r="P1319" s="3">
        <f t="shared" si="887"/>
        <v>58.447488584474883</v>
      </c>
      <c r="Q1319" s="3">
        <f t="shared" si="888"/>
        <v>7900</v>
      </c>
      <c r="R1319" s="3">
        <f t="shared" si="919"/>
        <v>261.22448979591837</v>
      </c>
    </row>
    <row r="1320" spans="1:18" s="15" customFormat="1" ht="25.5" x14ac:dyDescent="0.2">
      <c r="A1320" s="180" t="s">
        <v>333</v>
      </c>
      <c r="B1320" s="66" t="s">
        <v>575</v>
      </c>
      <c r="C1320" s="66" t="s">
        <v>307</v>
      </c>
      <c r="D1320" s="66" t="s">
        <v>98</v>
      </c>
      <c r="E1320" s="66" t="s">
        <v>99</v>
      </c>
      <c r="F1320" s="66" t="s">
        <v>27</v>
      </c>
      <c r="G1320" s="66"/>
      <c r="H1320" s="85">
        <v>4900</v>
      </c>
      <c r="I1320" s="68">
        <v>0</v>
      </c>
      <c r="J1320" s="87">
        <v>21900</v>
      </c>
      <c r="K1320" s="68">
        <v>21900</v>
      </c>
      <c r="L1320" s="236">
        <v>12800</v>
      </c>
      <c r="M1320" s="69">
        <f t="shared" si="885"/>
        <v>21900</v>
      </c>
      <c r="N1320" s="69" t="s">
        <v>683</v>
      </c>
      <c r="O1320" s="69">
        <f t="shared" si="886"/>
        <v>-9100</v>
      </c>
      <c r="P1320" s="69">
        <f t="shared" si="887"/>
        <v>58.447488584474883</v>
      </c>
      <c r="Q1320" s="69">
        <f t="shared" si="888"/>
        <v>7900</v>
      </c>
      <c r="R1320" s="69">
        <f t="shared" si="919"/>
        <v>261.22448979591837</v>
      </c>
    </row>
    <row r="1321" spans="1:18" s="16" customFormat="1" ht="51" x14ac:dyDescent="0.2">
      <c r="A1321" s="177" t="s">
        <v>334</v>
      </c>
      <c r="B1321" s="61" t="s">
        <v>575</v>
      </c>
      <c r="C1321" s="61" t="s">
        <v>307</v>
      </c>
      <c r="D1321" s="61" t="s">
        <v>98</v>
      </c>
      <c r="E1321" s="61" t="s">
        <v>46</v>
      </c>
      <c r="F1321" s="61" t="s">
        <v>19</v>
      </c>
      <c r="G1321" s="61"/>
      <c r="H1321" s="62">
        <f t="shared" ref="H1321:I1323" si="922">H1322</f>
        <v>252000</v>
      </c>
      <c r="I1321" s="62">
        <f t="shared" si="922"/>
        <v>193100</v>
      </c>
      <c r="J1321" s="88">
        <f t="shared" ref="J1321:J1323" si="923">J1322</f>
        <v>193100</v>
      </c>
      <c r="K1321" s="62">
        <f t="shared" ref="K1321:L1323" si="924">K1322</f>
        <v>193100</v>
      </c>
      <c r="L1321" s="234">
        <f t="shared" si="924"/>
        <v>193100</v>
      </c>
      <c r="M1321" s="63">
        <f t="shared" si="885"/>
        <v>0</v>
      </c>
      <c r="N1321" s="63">
        <f t="shared" si="898"/>
        <v>100</v>
      </c>
      <c r="O1321" s="63">
        <f t="shared" si="886"/>
        <v>0</v>
      </c>
      <c r="P1321" s="63">
        <f t="shared" si="887"/>
        <v>100</v>
      </c>
      <c r="Q1321" s="63">
        <f t="shared" si="888"/>
        <v>-58900</v>
      </c>
      <c r="R1321" s="63">
        <f t="shared" si="919"/>
        <v>76.626984126984127</v>
      </c>
    </row>
    <row r="1322" spans="1:18" ht="25.5" x14ac:dyDescent="0.2">
      <c r="A1322" s="184" t="s">
        <v>47</v>
      </c>
      <c r="B1322" s="64" t="s">
        <v>575</v>
      </c>
      <c r="C1322" s="64" t="s">
        <v>307</v>
      </c>
      <c r="D1322" s="64" t="s">
        <v>98</v>
      </c>
      <c r="E1322" s="64" t="s">
        <v>46</v>
      </c>
      <c r="F1322" s="64">
        <v>200</v>
      </c>
      <c r="G1322" s="64"/>
      <c r="H1322" s="65">
        <f t="shared" si="922"/>
        <v>252000</v>
      </c>
      <c r="I1322" s="65">
        <f t="shared" si="922"/>
        <v>193100</v>
      </c>
      <c r="J1322" s="86">
        <f t="shared" si="923"/>
        <v>193100</v>
      </c>
      <c r="K1322" s="65">
        <f t="shared" si="924"/>
        <v>193100</v>
      </c>
      <c r="L1322" s="235">
        <f t="shared" si="924"/>
        <v>193100</v>
      </c>
      <c r="M1322" s="3">
        <f t="shared" si="885"/>
        <v>0</v>
      </c>
      <c r="N1322" s="3">
        <f t="shared" si="898"/>
        <v>100</v>
      </c>
      <c r="O1322" s="3">
        <f t="shared" si="886"/>
        <v>0</v>
      </c>
      <c r="P1322" s="3">
        <f t="shared" si="887"/>
        <v>100</v>
      </c>
      <c r="Q1322" s="3">
        <f t="shared" si="888"/>
        <v>-58900</v>
      </c>
      <c r="R1322" s="3">
        <f t="shared" si="919"/>
        <v>76.626984126984127</v>
      </c>
    </row>
    <row r="1323" spans="1:18" ht="25.5" x14ac:dyDescent="0.2">
      <c r="A1323" s="185" t="s">
        <v>11</v>
      </c>
      <c r="B1323" s="64" t="s">
        <v>575</v>
      </c>
      <c r="C1323" s="64" t="s">
        <v>307</v>
      </c>
      <c r="D1323" s="64" t="s">
        <v>98</v>
      </c>
      <c r="E1323" s="64" t="s">
        <v>46</v>
      </c>
      <c r="F1323" s="64">
        <v>240</v>
      </c>
      <c r="G1323" s="64"/>
      <c r="H1323" s="65">
        <f t="shared" si="922"/>
        <v>252000</v>
      </c>
      <c r="I1323" s="65">
        <v>193100</v>
      </c>
      <c r="J1323" s="86">
        <f t="shared" si="923"/>
        <v>193100</v>
      </c>
      <c r="K1323" s="65">
        <f t="shared" si="924"/>
        <v>193100</v>
      </c>
      <c r="L1323" s="235">
        <f t="shared" si="924"/>
        <v>193100</v>
      </c>
      <c r="M1323" s="3">
        <f t="shared" si="885"/>
        <v>0</v>
      </c>
      <c r="N1323" s="3">
        <f t="shared" si="898"/>
        <v>100</v>
      </c>
      <c r="O1323" s="3">
        <f t="shared" si="886"/>
        <v>0</v>
      </c>
      <c r="P1323" s="3">
        <f t="shared" si="887"/>
        <v>100</v>
      </c>
      <c r="Q1323" s="3">
        <f t="shared" si="888"/>
        <v>-58900</v>
      </c>
      <c r="R1323" s="3">
        <f t="shared" si="919"/>
        <v>76.626984126984127</v>
      </c>
    </row>
    <row r="1324" spans="1:18" s="15" customFormat="1" ht="25.5" x14ac:dyDescent="0.2">
      <c r="A1324" s="180" t="s">
        <v>333</v>
      </c>
      <c r="B1324" s="66" t="s">
        <v>575</v>
      </c>
      <c r="C1324" s="66" t="s">
        <v>307</v>
      </c>
      <c r="D1324" s="66" t="s">
        <v>98</v>
      </c>
      <c r="E1324" s="66" t="s">
        <v>46</v>
      </c>
      <c r="F1324" s="66" t="s">
        <v>27</v>
      </c>
      <c r="G1324" s="66"/>
      <c r="H1324" s="85">
        <v>252000</v>
      </c>
      <c r="I1324" s="68">
        <v>0</v>
      </c>
      <c r="J1324" s="87">
        <v>193100</v>
      </c>
      <c r="K1324" s="68">
        <v>193100</v>
      </c>
      <c r="L1324" s="236">
        <v>193100</v>
      </c>
      <c r="M1324" s="69">
        <f t="shared" si="885"/>
        <v>193100</v>
      </c>
      <c r="N1324" s="69" t="s">
        <v>683</v>
      </c>
      <c r="O1324" s="69">
        <f t="shared" si="886"/>
        <v>0</v>
      </c>
      <c r="P1324" s="69">
        <f t="shared" si="887"/>
        <v>100</v>
      </c>
      <c r="Q1324" s="69">
        <f t="shared" si="888"/>
        <v>-58900</v>
      </c>
      <c r="R1324" s="69">
        <f t="shared" si="919"/>
        <v>76.626984126984127</v>
      </c>
    </row>
    <row r="1325" spans="1:18" s="16" customFormat="1" ht="38.25" x14ac:dyDescent="0.2">
      <c r="A1325" s="177" t="s">
        <v>620</v>
      </c>
      <c r="B1325" s="61" t="s">
        <v>575</v>
      </c>
      <c r="C1325" s="61" t="s">
        <v>307</v>
      </c>
      <c r="D1325" s="61" t="s">
        <v>98</v>
      </c>
      <c r="E1325" s="61" t="s">
        <v>321</v>
      </c>
      <c r="F1325" s="61" t="s">
        <v>19</v>
      </c>
      <c r="G1325" s="61"/>
      <c r="H1325" s="62">
        <f>H1326+H1331+H1335</f>
        <v>5307356.25</v>
      </c>
      <c r="I1325" s="62">
        <f>I1326+I1331+I1335</f>
        <v>7272922</v>
      </c>
      <c r="J1325" s="88">
        <f t="shared" ref="J1325:L1325" si="925">J1326+J1331+J1335</f>
        <v>7323672</v>
      </c>
      <c r="K1325" s="62">
        <f t="shared" si="925"/>
        <v>7323672</v>
      </c>
      <c r="L1325" s="234">
        <f t="shared" si="925"/>
        <v>7241773.1899999995</v>
      </c>
      <c r="M1325" s="63">
        <f t="shared" si="885"/>
        <v>50750</v>
      </c>
      <c r="N1325" s="63">
        <f t="shared" si="898"/>
        <v>100.69779381657055</v>
      </c>
      <c r="O1325" s="63">
        <f t="shared" si="886"/>
        <v>-81898.810000000522</v>
      </c>
      <c r="P1325" s="63">
        <f t="shared" si="887"/>
        <v>98.881724768667951</v>
      </c>
      <c r="Q1325" s="63">
        <f t="shared" si="888"/>
        <v>1934416.9399999995</v>
      </c>
      <c r="R1325" s="63">
        <f t="shared" si="919"/>
        <v>136.44784425390702</v>
      </c>
    </row>
    <row r="1326" spans="1:18" ht="51" x14ac:dyDescent="0.2">
      <c r="A1326" s="183" t="s">
        <v>9</v>
      </c>
      <c r="B1326" s="64" t="s">
        <v>575</v>
      </c>
      <c r="C1326" s="64" t="s">
        <v>307</v>
      </c>
      <c r="D1326" s="64" t="s">
        <v>98</v>
      </c>
      <c r="E1326" s="64" t="s">
        <v>321</v>
      </c>
      <c r="F1326" s="64">
        <v>100</v>
      </c>
      <c r="G1326" s="64"/>
      <c r="H1326" s="65">
        <f>H1327</f>
        <v>4991570.41</v>
      </c>
      <c r="I1326" s="65">
        <f>I1327</f>
        <v>6722922</v>
      </c>
      <c r="J1326" s="86">
        <f t="shared" ref="J1326:L1326" si="926">J1327</f>
        <v>6773672</v>
      </c>
      <c r="K1326" s="65">
        <f t="shared" si="926"/>
        <v>6773672</v>
      </c>
      <c r="L1326" s="235">
        <f t="shared" si="926"/>
        <v>6773670.8099999996</v>
      </c>
      <c r="M1326" s="3">
        <f t="shared" si="885"/>
        <v>50750</v>
      </c>
      <c r="N1326" s="3">
        <f t="shared" si="898"/>
        <v>100.7548800952919</v>
      </c>
      <c r="O1326" s="3">
        <f t="shared" si="886"/>
        <v>-1.1900000004097819</v>
      </c>
      <c r="P1326" s="3">
        <f t="shared" si="887"/>
        <v>99.999982431980754</v>
      </c>
      <c r="Q1326" s="3">
        <f t="shared" si="888"/>
        <v>1782100.3999999994</v>
      </c>
      <c r="R1326" s="3">
        <f t="shared" si="919"/>
        <v>135.70219897989978</v>
      </c>
    </row>
    <row r="1327" spans="1:18" ht="25.5" x14ac:dyDescent="0.2">
      <c r="A1327" s="223" t="s">
        <v>10</v>
      </c>
      <c r="B1327" s="64" t="s">
        <v>575</v>
      </c>
      <c r="C1327" s="64" t="s">
        <v>307</v>
      </c>
      <c r="D1327" s="64" t="s">
        <v>98</v>
      </c>
      <c r="E1327" s="64" t="s">
        <v>321</v>
      </c>
      <c r="F1327" s="64">
        <v>120</v>
      </c>
      <c r="G1327" s="64"/>
      <c r="H1327" s="65">
        <f>H1328+H1329+H1330</f>
        <v>4991570.41</v>
      </c>
      <c r="I1327" s="65">
        <v>6722922</v>
      </c>
      <c r="J1327" s="86">
        <f t="shared" ref="J1327:L1327" si="927">J1328+J1329+J1330</f>
        <v>6773672</v>
      </c>
      <c r="K1327" s="65">
        <f t="shared" si="927"/>
        <v>6773672</v>
      </c>
      <c r="L1327" s="235">
        <f t="shared" si="927"/>
        <v>6773670.8099999996</v>
      </c>
      <c r="M1327" s="3">
        <f t="shared" si="885"/>
        <v>50750</v>
      </c>
      <c r="N1327" s="3">
        <f t="shared" si="898"/>
        <v>100.7548800952919</v>
      </c>
      <c r="O1327" s="3">
        <f t="shared" si="886"/>
        <v>-1.1900000004097819</v>
      </c>
      <c r="P1327" s="3">
        <f t="shared" si="887"/>
        <v>99.999982431980754</v>
      </c>
      <c r="Q1327" s="3">
        <f t="shared" si="888"/>
        <v>1782100.3999999994</v>
      </c>
      <c r="R1327" s="3">
        <f t="shared" si="919"/>
        <v>135.70219897989978</v>
      </c>
    </row>
    <row r="1328" spans="1:18" s="15" customFormat="1" ht="25.5" x14ac:dyDescent="0.2">
      <c r="A1328" s="179" t="s">
        <v>33</v>
      </c>
      <c r="B1328" s="66" t="s">
        <v>575</v>
      </c>
      <c r="C1328" s="66" t="s">
        <v>307</v>
      </c>
      <c r="D1328" s="66" t="s">
        <v>98</v>
      </c>
      <c r="E1328" s="66" t="s">
        <v>321</v>
      </c>
      <c r="F1328" s="66">
        <v>121</v>
      </c>
      <c r="G1328" s="66"/>
      <c r="H1328" s="85">
        <v>3727325</v>
      </c>
      <c r="I1328" s="68">
        <v>0</v>
      </c>
      <c r="J1328" s="87">
        <v>5098700.8499999996</v>
      </c>
      <c r="K1328" s="68">
        <v>5098700.8499999996</v>
      </c>
      <c r="L1328" s="236">
        <v>5098700.8499999996</v>
      </c>
      <c r="M1328" s="69">
        <f t="shared" si="885"/>
        <v>5098700.8499999996</v>
      </c>
      <c r="N1328" s="69" t="s">
        <v>683</v>
      </c>
      <c r="O1328" s="69">
        <f t="shared" si="886"/>
        <v>0</v>
      </c>
      <c r="P1328" s="69">
        <f t="shared" si="887"/>
        <v>100</v>
      </c>
      <c r="Q1328" s="69">
        <f t="shared" si="888"/>
        <v>1371375.8499999996</v>
      </c>
      <c r="R1328" s="69">
        <f t="shared" si="919"/>
        <v>136.79249461745354</v>
      </c>
    </row>
    <row r="1329" spans="1:18" s="15" customFormat="1" ht="38.25" x14ac:dyDescent="0.2">
      <c r="A1329" s="180" t="s">
        <v>639</v>
      </c>
      <c r="B1329" s="66" t="s">
        <v>575</v>
      </c>
      <c r="C1329" s="66" t="s">
        <v>307</v>
      </c>
      <c r="D1329" s="66" t="s">
        <v>98</v>
      </c>
      <c r="E1329" s="66" t="s">
        <v>321</v>
      </c>
      <c r="F1329" s="66" t="s">
        <v>26</v>
      </c>
      <c r="G1329" s="66"/>
      <c r="H1329" s="85">
        <v>282096</v>
      </c>
      <c r="I1329" s="68">
        <v>0</v>
      </c>
      <c r="J1329" s="87">
        <v>122000</v>
      </c>
      <c r="K1329" s="68">
        <v>122000</v>
      </c>
      <c r="L1329" s="236">
        <v>122000</v>
      </c>
      <c r="M1329" s="69">
        <f t="shared" si="885"/>
        <v>122000</v>
      </c>
      <c r="N1329" s="69" t="s">
        <v>683</v>
      </c>
      <c r="O1329" s="69">
        <f t="shared" si="886"/>
        <v>0</v>
      </c>
      <c r="P1329" s="69">
        <f t="shared" si="887"/>
        <v>100</v>
      </c>
      <c r="Q1329" s="69">
        <f t="shared" si="888"/>
        <v>-160096</v>
      </c>
      <c r="R1329" s="69">
        <f t="shared" si="919"/>
        <v>43.247688730077705</v>
      </c>
    </row>
    <row r="1330" spans="1:18" s="15" customFormat="1" ht="38.25" x14ac:dyDescent="0.2">
      <c r="A1330" s="180" t="s">
        <v>643</v>
      </c>
      <c r="B1330" s="66" t="s">
        <v>575</v>
      </c>
      <c r="C1330" s="66" t="s">
        <v>307</v>
      </c>
      <c r="D1330" s="66" t="s">
        <v>98</v>
      </c>
      <c r="E1330" s="66" t="s">
        <v>321</v>
      </c>
      <c r="F1330" s="66" t="s">
        <v>29</v>
      </c>
      <c r="G1330" s="66"/>
      <c r="H1330" s="85">
        <v>982149.41</v>
      </c>
      <c r="I1330" s="68">
        <v>0</v>
      </c>
      <c r="J1330" s="87">
        <v>1552971.15</v>
      </c>
      <c r="K1330" s="68">
        <v>1552971.15</v>
      </c>
      <c r="L1330" s="236">
        <v>1552969.96</v>
      </c>
      <c r="M1330" s="69">
        <f t="shared" si="885"/>
        <v>1552971.15</v>
      </c>
      <c r="N1330" s="69" t="s">
        <v>683</v>
      </c>
      <c r="O1330" s="69">
        <f t="shared" si="886"/>
        <v>-1.1899999999441206</v>
      </c>
      <c r="P1330" s="69">
        <f t="shared" si="887"/>
        <v>99.999923372691129</v>
      </c>
      <c r="Q1330" s="69">
        <f t="shared" si="888"/>
        <v>570820.54999999993</v>
      </c>
      <c r="R1330" s="69">
        <f t="shared" si="919"/>
        <v>158.11952277199862</v>
      </c>
    </row>
    <row r="1331" spans="1:18" ht="25.5" x14ac:dyDescent="0.2">
      <c r="A1331" s="184" t="s">
        <v>47</v>
      </c>
      <c r="B1331" s="64" t="s">
        <v>575</v>
      </c>
      <c r="C1331" s="64" t="s">
        <v>307</v>
      </c>
      <c r="D1331" s="64" t="s">
        <v>98</v>
      </c>
      <c r="E1331" s="64" t="s">
        <v>321</v>
      </c>
      <c r="F1331" s="64">
        <v>200</v>
      </c>
      <c r="G1331" s="64"/>
      <c r="H1331" s="65">
        <f>H1332</f>
        <v>314197.06</v>
      </c>
      <c r="I1331" s="65">
        <f>I1332</f>
        <v>524000</v>
      </c>
      <c r="J1331" s="86">
        <f t="shared" ref="J1331:L1331" si="928">J1332</f>
        <v>524000</v>
      </c>
      <c r="K1331" s="65">
        <f t="shared" si="928"/>
        <v>524000</v>
      </c>
      <c r="L1331" s="235">
        <f t="shared" si="928"/>
        <v>468031.29000000004</v>
      </c>
      <c r="M1331" s="3">
        <f t="shared" si="885"/>
        <v>0</v>
      </c>
      <c r="N1331" s="3">
        <f t="shared" si="898"/>
        <v>100</v>
      </c>
      <c r="O1331" s="3">
        <f t="shared" si="886"/>
        <v>-55968.709999999963</v>
      </c>
      <c r="P1331" s="3">
        <f t="shared" si="887"/>
        <v>89.318948473282447</v>
      </c>
      <c r="Q1331" s="3">
        <f t="shared" si="888"/>
        <v>153834.23000000004</v>
      </c>
      <c r="R1331" s="3">
        <f t="shared" si="919"/>
        <v>148.96106602652489</v>
      </c>
    </row>
    <row r="1332" spans="1:18" ht="25.5" x14ac:dyDescent="0.2">
      <c r="A1332" s="185" t="s">
        <v>11</v>
      </c>
      <c r="B1332" s="64" t="s">
        <v>575</v>
      </c>
      <c r="C1332" s="64" t="s">
        <v>307</v>
      </c>
      <c r="D1332" s="64" t="s">
        <v>98</v>
      </c>
      <c r="E1332" s="64" t="s">
        <v>321</v>
      </c>
      <c r="F1332" s="64">
        <v>240</v>
      </c>
      <c r="G1332" s="64"/>
      <c r="H1332" s="65">
        <f>H1333+H1334</f>
        <v>314197.06</v>
      </c>
      <c r="I1332" s="65">
        <v>524000</v>
      </c>
      <c r="J1332" s="86">
        <f t="shared" ref="J1332:L1332" si="929">J1333+J1334</f>
        <v>524000</v>
      </c>
      <c r="K1332" s="65">
        <f t="shared" si="929"/>
        <v>524000</v>
      </c>
      <c r="L1332" s="235">
        <f t="shared" si="929"/>
        <v>468031.29000000004</v>
      </c>
      <c r="M1332" s="3">
        <f t="shared" si="885"/>
        <v>0</v>
      </c>
      <c r="N1332" s="3">
        <f t="shared" si="898"/>
        <v>100</v>
      </c>
      <c r="O1332" s="3">
        <f t="shared" si="886"/>
        <v>-55968.709999999963</v>
      </c>
      <c r="P1332" s="3">
        <f t="shared" si="887"/>
        <v>89.318948473282447</v>
      </c>
      <c r="Q1332" s="3">
        <f t="shared" si="888"/>
        <v>153834.23000000004</v>
      </c>
      <c r="R1332" s="3">
        <f t="shared" si="919"/>
        <v>148.96106602652489</v>
      </c>
    </row>
    <row r="1333" spans="1:18" s="15" customFormat="1" ht="25.5" x14ac:dyDescent="0.2">
      <c r="A1333" s="180" t="s">
        <v>333</v>
      </c>
      <c r="B1333" s="66" t="s">
        <v>575</v>
      </c>
      <c r="C1333" s="66" t="s">
        <v>307</v>
      </c>
      <c r="D1333" s="66" t="s">
        <v>98</v>
      </c>
      <c r="E1333" s="66" t="s">
        <v>321</v>
      </c>
      <c r="F1333" s="66" t="s">
        <v>27</v>
      </c>
      <c r="G1333" s="66"/>
      <c r="H1333" s="85">
        <v>174939.84</v>
      </c>
      <c r="I1333" s="68">
        <v>0</v>
      </c>
      <c r="J1333" s="87">
        <v>240000</v>
      </c>
      <c r="K1333" s="68">
        <v>240000</v>
      </c>
      <c r="L1333" s="236">
        <v>184031.29</v>
      </c>
      <c r="M1333" s="69">
        <f t="shared" si="885"/>
        <v>240000</v>
      </c>
      <c r="N1333" s="69" t="s">
        <v>683</v>
      </c>
      <c r="O1333" s="69">
        <f t="shared" si="886"/>
        <v>-55968.709999999992</v>
      </c>
      <c r="P1333" s="69">
        <f t="shared" si="887"/>
        <v>76.679704166666667</v>
      </c>
      <c r="Q1333" s="69">
        <f t="shared" si="888"/>
        <v>9091.4500000000116</v>
      </c>
      <c r="R1333" s="69">
        <f t="shared" si="919"/>
        <v>105.19690083173737</v>
      </c>
    </row>
    <row r="1334" spans="1:18" s="15" customFormat="1" x14ac:dyDescent="0.2">
      <c r="A1334" s="180" t="s">
        <v>331</v>
      </c>
      <c r="B1334" s="66" t="s">
        <v>575</v>
      </c>
      <c r="C1334" s="66" t="s">
        <v>307</v>
      </c>
      <c r="D1334" s="66" t="s">
        <v>98</v>
      </c>
      <c r="E1334" s="66" t="s">
        <v>321</v>
      </c>
      <c r="F1334" s="66" t="s">
        <v>25</v>
      </c>
      <c r="G1334" s="66"/>
      <c r="H1334" s="85">
        <v>139257.22</v>
      </c>
      <c r="I1334" s="68">
        <v>0</v>
      </c>
      <c r="J1334" s="87">
        <v>284000</v>
      </c>
      <c r="K1334" s="68">
        <v>284000</v>
      </c>
      <c r="L1334" s="236">
        <v>284000</v>
      </c>
      <c r="M1334" s="69">
        <f t="shared" si="885"/>
        <v>284000</v>
      </c>
      <c r="N1334" s="69" t="s">
        <v>683</v>
      </c>
      <c r="O1334" s="69">
        <f t="shared" si="886"/>
        <v>0</v>
      </c>
      <c r="P1334" s="69">
        <f t="shared" si="887"/>
        <v>100</v>
      </c>
      <c r="Q1334" s="69">
        <f t="shared" si="888"/>
        <v>144742.78</v>
      </c>
      <c r="R1334" s="69">
        <f t="shared" si="919"/>
        <v>203.93915661967114</v>
      </c>
    </row>
    <row r="1335" spans="1:18" x14ac:dyDescent="0.2">
      <c r="A1335" s="185" t="s">
        <v>12</v>
      </c>
      <c r="B1335" s="64" t="s">
        <v>575</v>
      </c>
      <c r="C1335" s="64" t="s">
        <v>307</v>
      </c>
      <c r="D1335" s="64" t="s">
        <v>98</v>
      </c>
      <c r="E1335" s="64" t="s">
        <v>321</v>
      </c>
      <c r="F1335" s="64">
        <v>800</v>
      </c>
      <c r="G1335" s="64"/>
      <c r="H1335" s="65">
        <f>H1336</f>
        <v>1588.78</v>
      </c>
      <c r="I1335" s="65">
        <f>I1336</f>
        <v>26000</v>
      </c>
      <c r="J1335" s="86">
        <f t="shared" ref="J1335:J1336" si="930">J1336</f>
        <v>26000</v>
      </c>
      <c r="K1335" s="65">
        <f t="shared" ref="K1335:L1336" si="931">K1336</f>
        <v>26000</v>
      </c>
      <c r="L1335" s="235">
        <f t="shared" si="931"/>
        <v>71.09</v>
      </c>
      <c r="M1335" s="3">
        <f t="shared" si="885"/>
        <v>0</v>
      </c>
      <c r="N1335" s="3">
        <f t="shared" si="898"/>
        <v>100</v>
      </c>
      <c r="O1335" s="3">
        <f t="shared" si="886"/>
        <v>-25928.91</v>
      </c>
      <c r="P1335" s="3">
        <f t="shared" si="887"/>
        <v>0.27342307692307694</v>
      </c>
      <c r="Q1335" s="3">
        <f t="shared" si="888"/>
        <v>-1517.69</v>
      </c>
      <c r="R1335" s="3">
        <f t="shared" si="919"/>
        <v>4.4745024484195417</v>
      </c>
    </row>
    <row r="1336" spans="1:18" x14ac:dyDescent="0.2">
      <c r="A1336" s="185" t="s">
        <v>13</v>
      </c>
      <c r="B1336" s="64" t="s">
        <v>575</v>
      </c>
      <c r="C1336" s="64" t="s">
        <v>307</v>
      </c>
      <c r="D1336" s="64" t="s">
        <v>98</v>
      </c>
      <c r="E1336" s="64" t="s">
        <v>321</v>
      </c>
      <c r="F1336" s="64">
        <v>850</v>
      </c>
      <c r="G1336" s="64"/>
      <c r="H1336" s="65">
        <f>H1337</f>
        <v>1588.78</v>
      </c>
      <c r="I1336" s="65">
        <v>26000</v>
      </c>
      <c r="J1336" s="86">
        <f t="shared" si="930"/>
        <v>26000</v>
      </c>
      <c r="K1336" s="65">
        <f t="shared" si="931"/>
        <v>26000</v>
      </c>
      <c r="L1336" s="235">
        <f t="shared" si="931"/>
        <v>71.09</v>
      </c>
      <c r="M1336" s="3">
        <f t="shared" si="885"/>
        <v>0</v>
      </c>
      <c r="N1336" s="3">
        <f t="shared" si="898"/>
        <v>100</v>
      </c>
      <c r="O1336" s="3">
        <f t="shared" si="886"/>
        <v>-25928.91</v>
      </c>
      <c r="P1336" s="3">
        <f t="shared" si="887"/>
        <v>0.27342307692307694</v>
      </c>
      <c r="Q1336" s="3">
        <f t="shared" si="888"/>
        <v>-1517.69</v>
      </c>
      <c r="R1336" s="3">
        <f t="shared" si="919"/>
        <v>4.4745024484195417</v>
      </c>
    </row>
    <row r="1337" spans="1:18" s="15" customFormat="1" x14ac:dyDescent="0.2">
      <c r="A1337" s="191" t="s">
        <v>339</v>
      </c>
      <c r="B1337" s="70" t="s">
        <v>575</v>
      </c>
      <c r="C1337" s="70" t="s">
        <v>307</v>
      </c>
      <c r="D1337" s="70" t="s">
        <v>98</v>
      </c>
      <c r="E1337" s="70" t="s">
        <v>321</v>
      </c>
      <c r="F1337" s="70" t="s">
        <v>43</v>
      </c>
      <c r="G1337" s="70"/>
      <c r="H1337" s="105">
        <v>1588.78</v>
      </c>
      <c r="I1337" s="142">
        <v>0</v>
      </c>
      <c r="J1337" s="143">
        <v>26000</v>
      </c>
      <c r="K1337" s="68">
        <v>26000</v>
      </c>
      <c r="L1337" s="236">
        <v>71.09</v>
      </c>
      <c r="M1337" s="69">
        <f t="shared" si="885"/>
        <v>26000</v>
      </c>
      <c r="N1337" s="69" t="s">
        <v>683</v>
      </c>
      <c r="O1337" s="69">
        <f t="shared" si="886"/>
        <v>-25928.91</v>
      </c>
      <c r="P1337" s="69">
        <f t="shared" si="887"/>
        <v>0.27342307692307694</v>
      </c>
      <c r="Q1337" s="69">
        <f t="shared" si="888"/>
        <v>-1517.69</v>
      </c>
      <c r="R1337" s="69">
        <f t="shared" si="919"/>
        <v>4.4745024484195417</v>
      </c>
    </row>
    <row r="1338" spans="1:18" s="16" customFormat="1" ht="63.75" x14ac:dyDescent="0.2">
      <c r="A1338" s="224" t="s">
        <v>735</v>
      </c>
      <c r="B1338" s="41" t="s">
        <v>575</v>
      </c>
      <c r="C1338" s="72" t="s">
        <v>307</v>
      </c>
      <c r="D1338" s="133" t="s">
        <v>98</v>
      </c>
      <c r="E1338" s="133" t="s">
        <v>736</v>
      </c>
      <c r="F1338" s="133" t="s">
        <v>19</v>
      </c>
      <c r="G1338" s="81"/>
      <c r="H1338" s="63">
        <f t="shared" ref="H1338:L1338" si="932">H1339</f>
        <v>1272257.69</v>
      </c>
      <c r="I1338" s="63">
        <f t="shared" si="932"/>
        <v>0</v>
      </c>
      <c r="J1338" s="63">
        <f t="shared" si="932"/>
        <v>0</v>
      </c>
      <c r="K1338" s="63">
        <f t="shared" si="932"/>
        <v>0</v>
      </c>
      <c r="L1338" s="262">
        <f t="shared" si="932"/>
        <v>0</v>
      </c>
      <c r="M1338" s="63">
        <f t="shared" si="885"/>
        <v>0</v>
      </c>
      <c r="N1338" s="63" t="s">
        <v>683</v>
      </c>
      <c r="O1338" s="63">
        <f t="shared" si="886"/>
        <v>0</v>
      </c>
      <c r="P1338" s="63" t="s">
        <v>683</v>
      </c>
      <c r="Q1338" s="63">
        <f t="shared" si="888"/>
        <v>-1272257.69</v>
      </c>
      <c r="R1338" s="63">
        <f t="shared" si="919"/>
        <v>0</v>
      </c>
    </row>
    <row r="1339" spans="1:18" ht="25.5" x14ac:dyDescent="0.25">
      <c r="A1339" s="189" t="s">
        <v>10</v>
      </c>
      <c r="B1339" s="60">
        <v>956</v>
      </c>
      <c r="C1339" s="4" t="s">
        <v>307</v>
      </c>
      <c r="D1339" s="4" t="s">
        <v>98</v>
      </c>
      <c r="E1339" s="4" t="s">
        <v>736</v>
      </c>
      <c r="F1339" s="46" t="s">
        <v>39</v>
      </c>
      <c r="G1339" s="75"/>
      <c r="H1339" s="45">
        <f t="shared" ref="H1339:L1339" si="933">H1340+H1341</f>
        <v>1272257.69</v>
      </c>
      <c r="I1339" s="45">
        <f t="shared" si="933"/>
        <v>0</v>
      </c>
      <c r="J1339" s="45">
        <f t="shared" si="933"/>
        <v>0</v>
      </c>
      <c r="K1339" s="45">
        <f t="shared" si="933"/>
        <v>0</v>
      </c>
      <c r="L1339" s="253">
        <f t="shared" si="933"/>
        <v>0</v>
      </c>
      <c r="M1339" s="3">
        <f t="shared" si="885"/>
        <v>0</v>
      </c>
      <c r="N1339" s="3" t="s">
        <v>683</v>
      </c>
      <c r="O1339" s="3">
        <f t="shared" si="886"/>
        <v>0</v>
      </c>
      <c r="P1339" s="3" t="s">
        <v>683</v>
      </c>
      <c r="Q1339" s="3">
        <f t="shared" si="888"/>
        <v>-1272257.69</v>
      </c>
      <c r="R1339" s="3">
        <f t="shared" si="919"/>
        <v>0</v>
      </c>
    </row>
    <row r="1340" spans="1:18" s="15" customFormat="1" ht="25.5" x14ac:dyDescent="0.2">
      <c r="A1340" s="225" t="s">
        <v>327</v>
      </c>
      <c r="B1340" s="8" t="s">
        <v>575</v>
      </c>
      <c r="C1340" s="94" t="s">
        <v>307</v>
      </c>
      <c r="D1340" s="134" t="s">
        <v>98</v>
      </c>
      <c r="E1340" s="134" t="s">
        <v>736</v>
      </c>
      <c r="F1340" s="134" t="s">
        <v>28</v>
      </c>
      <c r="G1340" s="96"/>
      <c r="H1340" s="69">
        <v>884801.88</v>
      </c>
      <c r="I1340" s="135"/>
      <c r="J1340" s="135"/>
      <c r="K1340" s="106"/>
      <c r="L1340" s="236"/>
      <c r="M1340" s="69">
        <f t="shared" si="885"/>
        <v>0</v>
      </c>
      <c r="N1340" s="69" t="s">
        <v>683</v>
      </c>
      <c r="O1340" s="69">
        <f t="shared" si="886"/>
        <v>0</v>
      </c>
      <c r="P1340" s="69" t="s">
        <v>683</v>
      </c>
      <c r="Q1340" s="69">
        <f t="shared" si="888"/>
        <v>-884801.88</v>
      </c>
      <c r="R1340" s="69">
        <f t="shared" si="919"/>
        <v>0</v>
      </c>
    </row>
    <row r="1341" spans="1:18" s="15" customFormat="1" ht="51" x14ac:dyDescent="0.2">
      <c r="A1341" s="225" t="s">
        <v>737</v>
      </c>
      <c r="B1341" s="8" t="s">
        <v>575</v>
      </c>
      <c r="C1341" s="94" t="s">
        <v>307</v>
      </c>
      <c r="D1341" s="134" t="s">
        <v>98</v>
      </c>
      <c r="E1341" s="134" t="s">
        <v>736</v>
      </c>
      <c r="F1341" s="134" t="s">
        <v>29</v>
      </c>
      <c r="G1341" s="96"/>
      <c r="H1341" s="69">
        <f t="shared" ref="H1341" si="934">H1342+H1343</f>
        <v>387455.81</v>
      </c>
      <c r="I1341" s="135"/>
      <c r="J1341" s="135"/>
      <c r="K1341" s="106"/>
      <c r="L1341" s="236"/>
      <c r="M1341" s="69">
        <f t="shared" ref="M1341:M1404" si="935">J1341-I1341</f>
        <v>0</v>
      </c>
      <c r="N1341" s="69" t="s">
        <v>683</v>
      </c>
      <c r="O1341" s="69">
        <f t="shared" ref="O1341:O1404" si="936">L1341-K1341</f>
        <v>0</v>
      </c>
      <c r="P1341" s="69" t="s">
        <v>683</v>
      </c>
      <c r="Q1341" s="69">
        <f t="shared" ref="Q1341:Q1404" si="937">L1341-H1341</f>
        <v>-387455.81</v>
      </c>
      <c r="R1341" s="69">
        <f t="shared" ref="R1341:R1404" si="938">L1341/H1341*100</f>
        <v>0</v>
      </c>
    </row>
    <row r="1342" spans="1:18" s="15" customFormat="1" ht="51" x14ac:dyDescent="0.2">
      <c r="A1342" s="225" t="s">
        <v>737</v>
      </c>
      <c r="B1342" s="8" t="s">
        <v>575</v>
      </c>
      <c r="C1342" s="94" t="s">
        <v>307</v>
      </c>
      <c r="D1342" s="134" t="s">
        <v>98</v>
      </c>
      <c r="E1342" s="134" t="s">
        <v>736</v>
      </c>
      <c r="F1342" s="134" t="s">
        <v>29</v>
      </c>
      <c r="G1342" s="96"/>
      <c r="H1342" s="43">
        <v>210467.69</v>
      </c>
      <c r="I1342" s="135"/>
      <c r="J1342" s="135"/>
      <c r="K1342" s="106"/>
      <c r="L1342" s="236"/>
      <c r="M1342" s="69">
        <f t="shared" si="935"/>
        <v>0</v>
      </c>
      <c r="N1342" s="69" t="s">
        <v>683</v>
      </c>
      <c r="O1342" s="69">
        <f t="shared" si="936"/>
        <v>0</v>
      </c>
      <c r="P1342" s="69" t="s">
        <v>683</v>
      </c>
      <c r="Q1342" s="69">
        <f t="shared" si="937"/>
        <v>-210467.69</v>
      </c>
      <c r="R1342" s="69">
        <f t="shared" si="938"/>
        <v>0</v>
      </c>
    </row>
    <row r="1343" spans="1:18" s="15" customFormat="1" ht="51" x14ac:dyDescent="0.2">
      <c r="A1343" s="225" t="s">
        <v>737</v>
      </c>
      <c r="B1343" s="8" t="s">
        <v>575</v>
      </c>
      <c r="C1343" s="94" t="s">
        <v>307</v>
      </c>
      <c r="D1343" s="134" t="s">
        <v>98</v>
      </c>
      <c r="E1343" s="134" t="s">
        <v>736</v>
      </c>
      <c r="F1343" s="134" t="s">
        <v>29</v>
      </c>
      <c r="G1343" s="96"/>
      <c r="H1343" s="43">
        <v>176988.12</v>
      </c>
      <c r="I1343" s="135"/>
      <c r="J1343" s="135"/>
      <c r="K1343" s="106"/>
      <c r="L1343" s="236"/>
      <c r="M1343" s="69">
        <f t="shared" si="935"/>
        <v>0</v>
      </c>
      <c r="N1343" s="69" t="s">
        <v>683</v>
      </c>
      <c r="O1343" s="69">
        <f t="shared" si="936"/>
        <v>0</v>
      </c>
      <c r="P1343" s="69" t="s">
        <v>683</v>
      </c>
      <c r="Q1343" s="69">
        <f t="shared" si="937"/>
        <v>-176988.12</v>
      </c>
      <c r="R1343" s="69">
        <f t="shared" si="938"/>
        <v>0</v>
      </c>
    </row>
    <row r="1344" spans="1:18" s="16" customFormat="1" x14ac:dyDescent="0.2">
      <c r="A1344" s="190" t="s">
        <v>621</v>
      </c>
      <c r="B1344" s="84" t="s">
        <v>575</v>
      </c>
      <c r="C1344" s="84" t="s">
        <v>307</v>
      </c>
      <c r="D1344" s="84" t="s">
        <v>98</v>
      </c>
      <c r="E1344" s="84" t="s">
        <v>322</v>
      </c>
      <c r="F1344" s="84" t="s">
        <v>19</v>
      </c>
      <c r="G1344" s="84"/>
      <c r="H1344" s="83">
        <f>H1346+H1350+H1354</f>
        <v>575187.26</v>
      </c>
      <c r="I1344" s="83">
        <f>I1346+I1350+I1354</f>
        <v>8845850</v>
      </c>
      <c r="J1344" s="131">
        <f t="shared" ref="J1344:L1344" si="939">J1346+J1350+J1354</f>
        <v>8867250</v>
      </c>
      <c r="K1344" s="62">
        <f t="shared" si="939"/>
        <v>8867250</v>
      </c>
      <c r="L1344" s="234">
        <f t="shared" si="939"/>
        <v>8751222.7300000004</v>
      </c>
      <c r="M1344" s="63">
        <f t="shared" si="935"/>
        <v>21400</v>
      </c>
      <c r="N1344" s="63">
        <f t="shared" ref="N1344:N1404" si="940">J1344/I1344*100</f>
        <v>100.24192135295083</v>
      </c>
      <c r="O1344" s="63">
        <f t="shared" si="936"/>
        <v>-116027.26999999955</v>
      </c>
      <c r="P1344" s="63">
        <f t="shared" ref="P1344:P1404" si="941">L1344/K1344*100</f>
        <v>98.691507851927042</v>
      </c>
      <c r="Q1344" s="63">
        <f t="shared" si="937"/>
        <v>8176035.4700000007</v>
      </c>
      <c r="R1344" s="63">
        <f t="shared" si="938"/>
        <v>1521.4562871229102</v>
      </c>
    </row>
    <row r="1345" spans="1:18" ht="51" x14ac:dyDescent="0.2">
      <c r="A1345" s="178" t="s">
        <v>9</v>
      </c>
      <c r="B1345" s="64" t="s">
        <v>575</v>
      </c>
      <c r="C1345" s="64" t="s">
        <v>307</v>
      </c>
      <c r="D1345" s="64" t="s">
        <v>98</v>
      </c>
      <c r="E1345" s="64" t="s">
        <v>322</v>
      </c>
      <c r="F1345" s="64">
        <v>100</v>
      </c>
      <c r="G1345" s="64"/>
      <c r="H1345" s="65">
        <f>H1346</f>
        <v>148958.39999999999</v>
      </c>
      <c r="I1345" s="65">
        <f>I1346</f>
        <v>8261350</v>
      </c>
      <c r="J1345" s="86">
        <f t="shared" ref="J1345:L1345" si="942">J1346</f>
        <v>8282750</v>
      </c>
      <c r="K1345" s="65">
        <f t="shared" si="942"/>
        <v>8282750</v>
      </c>
      <c r="L1345" s="235">
        <f t="shared" si="942"/>
        <v>8239933.0099999998</v>
      </c>
      <c r="M1345" s="3">
        <f t="shared" si="935"/>
        <v>21400</v>
      </c>
      <c r="N1345" s="3">
        <f t="shared" si="940"/>
        <v>100.25903756649943</v>
      </c>
      <c r="O1345" s="3">
        <f t="shared" si="936"/>
        <v>-42816.990000000224</v>
      </c>
      <c r="P1345" s="3">
        <f t="shared" si="941"/>
        <v>99.483058283782555</v>
      </c>
      <c r="Q1345" s="3">
        <f t="shared" si="937"/>
        <v>8090974.6099999994</v>
      </c>
      <c r="R1345" s="3">
        <f t="shared" si="938"/>
        <v>5531.700803714325</v>
      </c>
    </row>
    <row r="1346" spans="1:18" x14ac:dyDescent="0.2">
      <c r="A1346" s="185" t="s">
        <v>60</v>
      </c>
      <c r="B1346" s="64" t="s">
        <v>575</v>
      </c>
      <c r="C1346" s="64" t="s">
        <v>307</v>
      </c>
      <c r="D1346" s="64" t="s">
        <v>98</v>
      </c>
      <c r="E1346" s="64" t="s">
        <v>322</v>
      </c>
      <c r="F1346" s="64">
        <v>110</v>
      </c>
      <c r="G1346" s="64"/>
      <c r="H1346" s="65">
        <f>H1347+H1348+H1349</f>
        <v>148958.39999999999</v>
      </c>
      <c r="I1346" s="65">
        <v>8261350</v>
      </c>
      <c r="J1346" s="86">
        <f t="shared" ref="J1346:L1346" si="943">J1347+J1348+J1349</f>
        <v>8282750</v>
      </c>
      <c r="K1346" s="65">
        <f t="shared" si="943"/>
        <v>8282750</v>
      </c>
      <c r="L1346" s="235">
        <f t="shared" si="943"/>
        <v>8239933.0099999998</v>
      </c>
      <c r="M1346" s="3">
        <f t="shared" si="935"/>
        <v>21400</v>
      </c>
      <c r="N1346" s="3">
        <f t="shared" si="940"/>
        <v>100.25903756649943</v>
      </c>
      <c r="O1346" s="3">
        <f t="shared" si="936"/>
        <v>-42816.990000000224</v>
      </c>
      <c r="P1346" s="3">
        <f t="shared" si="941"/>
        <v>99.483058283782555</v>
      </c>
      <c r="Q1346" s="3">
        <f t="shared" si="937"/>
        <v>8090974.6099999994</v>
      </c>
      <c r="R1346" s="3">
        <f t="shared" si="938"/>
        <v>5531.700803714325</v>
      </c>
    </row>
    <row r="1347" spans="1:18" s="15" customFormat="1" x14ac:dyDescent="0.2">
      <c r="A1347" s="180" t="s">
        <v>380</v>
      </c>
      <c r="B1347" s="66" t="s">
        <v>575</v>
      </c>
      <c r="C1347" s="66" t="s">
        <v>307</v>
      </c>
      <c r="D1347" s="66" t="s">
        <v>98</v>
      </c>
      <c r="E1347" s="66" t="s">
        <v>322</v>
      </c>
      <c r="F1347" s="66" t="s">
        <v>157</v>
      </c>
      <c r="G1347" s="66"/>
      <c r="H1347" s="85"/>
      <c r="I1347" s="68"/>
      <c r="J1347" s="87">
        <v>6243062.25</v>
      </c>
      <c r="K1347" s="68">
        <v>6243062.25</v>
      </c>
      <c r="L1347" s="236">
        <v>6243062.25</v>
      </c>
      <c r="M1347" s="69">
        <f t="shared" si="935"/>
        <v>6243062.25</v>
      </c>
      <c r="N1347" s="69" t="s">
        <v>683</v>
      </c>
      <c r="O1347" s="69">
        <f t="shared" si="936"/>
        <v>0</v>
      </c>
      <c r="P1347" s="69">
        <f t="shared" si="941"/>
        <v>100</v>
      </c>
      <c r="Q1347" s="69">
        <f t="shared" si="937"/>
        <v>6243062.25</v>
      </c>
      <c r="R1347" s="69" t="s">
        <v>683</v>
      </c>
    </row>
    <row r="1348" spans="1:18" s="15" customFormat="1" ht="25.5" x14ac:dyDescent="0.2">
      <c r="A1348" s="180" t="s">
        <v>381</v>
      </c>
      <c r="B1348" s="66" t="s">
        <v>575</v>
      </c>
      <c r="C1348" s="66" t="s">
        <v>307</v>
      </c>
      <c r="D1348" s="66" t="s">
        <v>98</v>
      </c>
      <c r="E1348" s="66" t="s">
        <v>322</v>
      </c>
      <c r="F1348" s="66" t="s">
        <v>156</v>
      </c>
      <c r="G1348" s="66"/>
      <c r="H1348" s="85">
        <v>148958.39999999999</v>
      </c>
      <c r="I1348" s="68"/>
      <c r="J1348" s="87">
        <v>58100</v>
      </c>
      <c r="K1348" s="68">
        <v>58100</v>
      </c>
      <c r="L1348" s="236">
        <v>58083.3</v>
      </c>
      <c r="M1348" s="69">
        <f t="shared" si="935"/>
        <v>58100</v>
      </c>
      <c r="N1348" s="69" t="s">
        <v>683</v>
      </c>
      <c r="O1348" s="69">
        <f t="shared" si="936"/>
        <v>-16.69999999999709</v>
      </c>
      <c r="P1348" s="69">
        <f t="shared" si="941"/>
        <v>99.971256454388993</v>
      </c>
      <c r="Q1348" s="69">
        <f t="shared" si="937"/>
        <v>-90875.099999999991</v>
      </c>
      <c r="R1348" s="69">
        <f t="shared" si="938"/>
        <v>38.992967163986727</v>
      </c>
    </row>
    <row r="1349" spans="1:18" s="15" customFormat="1" ht="38.25" x14ac:dyDescent="0.2">
      <c r="A1349" s="180" t="s">
        <v>382</v>
      </c>
      <c r="B1349" s="66" t="s">
        <v>575</v>
      </c>
      <c r="C1349" s="66" t="s">
        <v>307</v>
      </c>
      <c r="D1349" s="66" t="s">
        <v>98</v>
      </c>
      <c r="E1349" s="66" t="s">
        <v>322</v>
      </c>
      <c r="F1349" s="66" t="s">
        <v>158</v>
      </c>
      <c r="G1349" s="66"/>
      <c r="H1349" s="85"/>
      <c r="I1349" s="68"/>
      <c r="J1349" s="87">
        <v>1981587.75</v>
      </c>
      <c r="K1349" s="68">
        <v>1981587.75</v>
      </c>
      <c r="L1349" s="236">
        <v>1938787.46</v>
      </c>
      <c r="M1349" s="69">
        <f t="shared" si="935"/>
        <v>1981587.75</v>
      </c>
      <c r="N1349" s="69" t="s">
        <v>683</v>
      </c>
      <c r="O1349" s="69">
        <f t="shared" si="936"/>
        <v>-42800.290000000037</v>
      </c>
      <c r="P1349" s="69">
        <f t="shared" si="941"/>
        <v>97.840101201675267</v>
      </c>
      <c r="Q1349" s="69">
        <f t="shared" si="937"/>
        <v>1938787.46</v>
      </c>
      <c r="R1349" s="69" t="s">
        <v>683</v>
      </c>
    </row>
    <row r="1350" spans="1:18" ht="25.5" x14ac:dyDescent="0.2">
      <c r="A1350" s="184" t="s">
        <v>47</v>
      </c>
      <c r="B1350" s="64" t="s">
        <v>575</v>
      </c>
      <c r="C1350" s="64" t="s">
        <v>307</v>
      </c>
      <c r="D1350" s="64" t="s">
        <v>98</v>
      </c>
      <c r="E1350" s="64" t="s">
        <v>322</v>
      </c>
      <c r="F1350" s="64">
        <v>200</v>
      </c>
      <c r="G1350" s="64"/>
      <c r="H1350" s="65">
        <f>H1351</f>
        <v>424714.69</v>
      </c>
      <c r="I1350" s="65">
        <f>I1351</f>
        <v>583365.5</v>
      </c>
      <c r="J1350" s="86">
        <f t="shared" ref="J1350:L1350" si="944">J1351</f>
        <v>583365.5</v>
      </c>
      <c r="K1350" s="65">
        <f t="shared" si="944"/>
        <v>583365.5</v>
      </c>
      <c r="L1350" s="235">
        <f t="shared" si="944"/>
        <v>510155.22</v>
      </c>
      <c r="M1350" s="3">
        <f t="shared" si="935"/>
        <v>0</v>
      </c>
      <c r="N1350" s="3">
        <f t="shared" si="940"/>
        <v>100</v>
      </c>
      <c r="O1350" s="3">
        <f t="shared" si="936"/>
        <v>-73210.280000000028</v>
      </c>
      <c r="P1350" s="3">
        <f t="shared" si="941"/>
        <v>87.45035830881325</v>
      </c>
      <c r="Q1350" s="3">
        <f t="shared" si="937"/>
        <v>85440.52999999997</v>
      </c>
      <c r="R1350" s="3">
        <f t="shared" si="938"/>
        <v>120.11715912157406</v>
      </c>
    </row>
    <row r="1351" spans="1:18" ht="25.5" x14ac:dyDescent="0.2">
      <c r="A1351" s="185" t="s">
        <v>11</v>
      </c>
      <c r="B1351" s="64" t="s">
        <v>575</v>
      </c>
      <c r="C1351" s="64" t="s">
        <v>307</v>
      </c>
      <c r="D1351" s="64" t="s">
        <v>98</v>
      </c>
      <c r="E1351" s="64" t="s">
        <v>322</v>
      </c>
      <c r="F1351" s="64">
        <v>240</v>
      </c>
      <c r="G1351" s="64"/>
      <c r="H1351" s="65">
        <f>H1352+H1353</f>
        <v>424714.69</v>
      </c>
      <c r="I1351" s="65">
        <v>583365.5</v>
      </c>
      <c r="J1351" s="86">
        <f t="shared" ref="J1351:L1351" si="945">J1352+J1353</f>
        <v>583365.5</v>
      </c>
      <c r="K1351" s="65">
        <f t="shared" si="945"/>
        <v>583365.5</v>
      </c>
      <c r="L1351" s="235">
        <f t="shared" si="945"/>
        <v>510155.22</v>
      </c>
      <c r="M1351" s="3">
        <f t="shared" si="935"/>
        <v>0</v>
      </c>
      <c r="N1351" s="3">
        <f t="shared" si="940"/>
        <v>100</v>
      </c>
      <c r="O1351" s="3">
        <f t="shared" si="936"/>
        <v>-73210.280000000028</v>
      </c>
      <c r="P1351" s="3">
        <f t="shared" si="941"/>
        <v>87.45035830881325</v>
      </c>
      <c r="Q1351" s="3">
        <f t="shared" si="937"/>
        <v>85440.52999999997</v>
      </c>
      <c r="R1351" s="3">
        <f t="shared" si="938"/>
        <v>120.11715912157406</v>
      </c>
    </row>
    <row r="1352" spans="1:18" s="15" customFormat="1" ht="25.5" x14ac:dyDescent="0.2">
      <c r="A1352" s="180" t="s">
        <v>333</v>
      </c>
      <c r="B1352" s="66" t="s">
        <v>575</v>
      </c>
      <c r="C1352" s="66" t="s">
        <v>307</v>
      </c>
      <c r="D1352" s="66" t="s">
        <v>98</v>
      </c>
      <c r="E1352" s="66" t="s">
        <v>322</v>
      </c>
      <c r="F1352" s="66" t="s">
        <v>27</v>
      </c>
      <c r="G1352" s="66"/>
      <c r="H1352" s="85">
        <v>279164.26</v>
      </c>
      <c r="I1352" s="68"/>
      <c r="J1352" s="87">
        <v>413000</v>
      </c>
      <c r="K1352" s="68">
        <v>413000</v>
      </c>
      <c r="L1352" s="236">
        <v>339789.72</v>
      </c>
      <c r="M1352" s="69">
        <f t="shared" si="935"/>
        <v>413000</v>
      </c>
      <c r="N1352" s="69" t="s">
        <v>683</v>
      </c>
      <c r="O1352" s="69">
        <f t="shared" si="936"/>
        <v>-73210.280000000028</v>
      </c>
      <c r="P1352" s="69">
        <f t="shared" si="941"/>
        <v>82.273539951573852</v>
      </c>
      <c r="Q1352" s="69">
        <f t="shared" si="937"/>
        <v>60625.459999999963</v>
      </c>
      <c r="R1352" s="69">
        <f t="shared" si="938"/>
        <v>121.71676990457159</v>
      </c>
    </row>
    <row r="1353" spans="1:18" s="15" customFormat="1" x14ac:dyDescent="0.2">
      <c r="A1353" s="180" t="s">
        <v>331</v>
      </c>
      <c r="B1353" s="66" t="s">
        <v>575</v>
      </c>
      <c r="C1353" s="66" t="s">
        <v>307</v>
      </c>
      <c r="D1353" s="66" t="s">
        <v>98</v>
      </c>
      <c r="E1353" s="66" t="s">
        <v>322</v>
      </c>
      <c r="F1353" s="66" t="s">
        <v>25</v>
      </c>
      <c r="G1353" s="66"/>
      <c r="H1353" s="85">
        <v>145550.43</v>
      </c>
      <c r="I1353" s="68"/>
      <c r="J1353" s="87">
        <v>170365.5</v>
      </c>
      <c r="K1353" s="68">
        <v>170365.5</v>
      </c>
      <c r="L1353" s="236">
        <v>170365.5</v>
      </c>
      <c r="M1353" s="69">
        <f t="shared" si="935"/>
        <v>170365.5</v>
      </c>
      <c r="N1353" s="69" t="s">
        <v>683</v>
      </c>
      <c r="O1353" s="69">
        <f t="shared" si="936"/>
        <v>0</v>
      </c>
      <c r="P1353" s="69">
        <f t="shared" si="941"/>
        <v>100</v>
      </c>
      <c r="Q1353" s="69">
        <f t="shared" si="937"/>
        <v>24815.070000000007</v>
      </c>
      <c r="R1353" s="69">
        <f t="shared" si="938"/>
        <v>117.0491217373937</v>
      </c>
    </row>
    <row r="1354" spans="1:18" x14ac:dyDescent="0.2">
      <c r="A1354" s="185" t="s">
        <v>12</v>
      </c>
      <c r="B1354" s="64" t="s">
        <v>575</v>
      </c>
      <c r="C1354" s="64" t="s">
        <v>307</v>
      </c>
      <c r="D1354" s="64" t="s">
        <v>98</v>
      </c>
      <c r="E1354" s="64" t="s">
        <v>322</v>
      </c>
      <c r="F1354" s="64">
        <v>800</v>
      </c>
      <c r="G1354" s="64"/>
      <c r="H1354" s="65">
        <f>H1355</f>
        <v>1514.17</v>
      </c>
      <c r="I1354" s="65">
        <f>I1355</f>
        <v>1134.5</v>
      </c>
      <c r="J1354" s="86">
        <f t="shared" ref="J1354:J1355" si="946">J1355</f>
        <v>1134.5</v>
      </c>
      <c r="K1354" s="65">
        <f t="shared" ref="K1354:L1355" si="947">K1355</f>
        <v>1134.5</v>
      </c>
      <c r="L1354" s="235">
        <f t="shared" si="947"/>
        <v>1134.5</v>
      </c>
      <c r="M1354" s="3">
        <f t="shared" si="935"/>
        <v>0</v>
      </c>
      <c r="N1354" s="3">
        <f t="shared" si="940"/>
        <v>100</v>
      </c>
      <c r="O1354" s="3">
        <f t="shared" si="936"/>
        <v>0</v>
      </c>
      <c r="P1354" s="3">
        <f t="shared" si="941"/>
        <v>100</v>
      </c>
      <c r="Q1354" s="3">
        <f t="shared" si="937"/>
        <v>-379.67000000000007</v>
      </c>
      <c r="R1354" s="3">
        <f t="shared" si="938"/>
        <v>74.925536762714884</v>
      </c>
    </row>
    <row r="1355" spans="1:18" x14ac:dyDescent="0.2">
      <c r="A1355" s="185" t="s">
        <v>13</v>
      </c>
      <c r="B1355" s="64" t="s">
        <v>575</v>
      </c>
      <c r="C1355" s="64" t="s">
        <v>307</v>
      </c>
      <c r="D1355" s="64" t="s">
        <v>98</v>
      </c>
      <c r="E1355" s="64" t="s">
        <v>322</v>
      </c>
      <c r="F1355" s="64">
        <v>850</v>
      </c>
      <c r="G1355" s="64"/>
      <c r="H1355" s="65">
        <f>H1356</f>
        <v>1514.17</v>
      </c>
      <c r="I1355" s="65">
        <v>1134.5</v>
      </c>
      <c r="J1355" s="86">
        <f t="shared" si="946"/>
        <v>1134.5</v>
      </c>
      <c r="K1355" s="65">
        <f t="shared" si="947"/>
        <v>1134.5</v>
      </c>
      <c r="L1355" s="235">
        <f t="shared" si="947"/>
        <v>1134.5</v>
      </c>
      <c r="M1355" s="3">
        <f t="shared" si="935"/>
        <v>0</v>
      </c>
      <c r="N1355" s="3">
        <f t="shared" si="940"/>
        <v>100</v>
      </c>
      <c r="O1355" s="3">
        <f t="shared" si="936"/>
        <v>0</v>
      </c>
      <c r="P1355" s="3">
        <f t="shared" si="941"/>
        <v>100</v>
      </c>
      <c r="Q1355" s="3">
        <f t="shared" si="937"/>
        <v>-379.67000000000007</v>
      </c>
      <c r="R1355" s="3">
        <f t="shared" si="938"/>
        <v>74.925536762714884</v>
      </c>
    </row>
    <row r="1356" spans="1:18" s="15" customFormat="1" x14ac:dyDescent="0.2">
      <c r="A1356" s="191" t="s">
        <v>339</v>
      </c>
      <c r="B1356" s="70" t="s">
        <v>575</v>
      </c>
      <c r="C1356" s="70" t="s">
        <v>307</v>
      </c>
      <c r="D1356" s="70" t="s">
        <v>98</v>
      </c>
      <c r="E1356" s="70" t="s">
        <v>322</v>
      </c>
      <c r="F1356" s="70" t="s">
        <v>43</v>
      </c>
      <c r="G1356" s="70"/>
      <c r="H1356" s="105">
        <v>1514.17</v>
      </c>
      <c r="I1356" s="68"/>
      <c r="J1356" s="87">
        <v>1134.5</v>
      </c>
      <c r="K1356" s="68">
        <v>1134.5</v>
      </c>
      <c r="L1356" s="236">
        <v>1134.5</v>
      </c>
      <c r="M1356" s="69">
        <f t="shared" si="935"/>
        <v>1134.5</v>
      </c>
      <c r="N1356" s="69" t="s">
        <v>683</v>
      </c>
      <c r="O1356" s="69">
        <f t="shared" si="936"/>
        <v>0</v>
      </c>
      <c r="P1356" s="69">
        <f t="shared" si="941"/>
        <v>100</v>
      </c>
      <c r="Q1356" s="69">
        <f t="shared" si="937"/>
        <v>-379.67000000000007</v>
      </c>
      <c r="R1356" s="69">
        <f t="shared" si="938"/>
        <v>74.925536762714884</v>
      </c>
    </row>
    <row r="1357" spans="1:18" s="16" customFormat="1" ht="51" x14ac:dyDescent="0.25">
      <c r="A1357" s="198" t="s">
        <v>738</v>
      </c>
      <c r="B1357" s="40" t="s">
        <v>575</v>
      </c>
      <c r="C1357" s="41" t="s">
        <v>307</v>
      </c>
      <c r="D1357" s="41" t="s">
        <v>98</v>
      </c>
      <c r="E1357" s="41" t="s">
        <v>739</v>
      </c>
      <c r="F1357" s="41" t="s">
        <v>19</v>
      </c>
      <c r="G1357" s="81"/>
      <c r="H1357" s="42">
        <f t="shared" ref="H1357:L1358" si="948">H1358</f>
        <v>1558160.9900000002</v>
      </c>
      <c r="I1357" s="42">
        <f t="shared" si="948"/>
        <v>0</v>
      </c>
      <c r="J1357" s="42">
        <f t="shared" si="948"/>
        <v>0</v>
      </c>
      <c r="K1357" s="42">
        <f t="shared" si="948"/>
        <v>0</v>
      </c>
      <c r="L1357" s="239">
        <f t="shared" si="948"/>
        <v>0</v>
      </c>
      <c r="M1357" s="63">
        <f t="shared" si="935"/>
        <v>0</v>
      </c>
      <c r="N1357" s="63" t="s">
        <v>683</v>
      </c>
      <c r="O1357" s="63">
        <f t="shared" si="936"/>
        <v>0</v>
      </c>
      <c r="P1357" s="63" t="s">
        <v>683</v>
      </c>
      <c r="Q1357" s="63">
        <f t="shared" si="937"/>
        <v>-1558160.9900000002</v>
      </c>
      <c r="R1357" s="63">
        <f t="shared" si="938"/>
        <v>0</v>
      </c>
    </row>
    <row r="1358" spans="1:18" ht="51" x14ac:dyDescent="0.25">
      <c r="A1358" s="199" t="s">
        <v>9</v>
      </c>
      <c r="B1358" s="60">
        <v>956</v>
      </c>
      <c r="C1358" s="4" t="s">
        <v>307</v>
      </c>
      <c r="D1358" s="4" t="s">
        <v>98</v>
      </c>
      <c r="E1358" s="4" t="s">
        <v>739</v>
      </c>
      <c r="F1358" s="4" t="s">
        <v>23</v>
      </c>
      <c r="G1358" s="75"/>
      <c r="H1358" s="59">
        <f t="shared" si="948"/>
        <v>1558160.9900000002</v>
      </c>
      <c r="I1358" s="59">
        <f t="shared" si="948"/>
        <v>0</v>
      </c>
      <c r="J1358" s="59">
        <f t="shared" si="948"/>
        <v>0</v>
      </c>
      <c r="K1358" s="59">
        <f t="shared" si="948"/>
        <v>0</v>
      </c>
      <c r="L1358" s="240">
        <f t="shared" si="948"/>
        <v>0</v>
      </c>
      <c r="M1358" s="3">
        <f t="shared" si="935"/>
        <v>0</v>
      </c>
      <c r="N1358" s="3" t="s">
        <v>683</v>
      </c>
      <c r="O1358" s="3">
        <f t="shared" si="936"/>
        <v>0</v>
      </c>
      <c r="P1358" s="3" t="s">
        <v>683</v>
      </c>
      <c r="Q1358" s="3">
        <f t="shared" si="937"/>
        <v>-1558160.9900000002</v>
      </c>
      <c r="R1358" s="3">
        <f t="shared" si="938"/>
        <v>0</v>
      </c>
    </row>
    <row r="1359" spans="1:18" ht="13.5" x14ac:dyDescent="0.25">
      <c r="A1359" s="199" t="s">
        <v>60</v>
      </c>
      <c r="B1359" s="60">
        <v>956</v>
      </c>
      <c r="C1359" s="4" t="s">
        <v>307</v>
      </c>
      <c r="D1359" s="4" t="s">
        <v>98</v>
      </c>
      <c r="E1359" s="4" t="s">
        <v>739</v>
      </c>
      <c r="F1359" s="4" t="s">
        <v>111</v>
      </c>
      <c r="G1359" s="75"/>
      <c r="H1359" s="59">
        <f t="shared" ref="H1359:L1359" si="949">H1360+H1361</f>
        <v>1558160.9900000002</v>
      </c>
      <c r="I1359" s="59">
        <f t="shared" si="949"/>
        <v>0</v>
      </c>
      <c r="J1359" s="59">
        <f t="shared" si="949"/>
        <v>0</v>
      </c>
      <c r="K1359" s="59">
        <f t="shared" si="949"/>
        <v>0</v>
      </c>
      <c r="L1359" s="240">
        <f t="shared" si="949"/>
        <v>0</v>
      </c>
      <c r="M1359" s="3">
        <f t="shared" si="935"/>
        <v>0</v>
      </c>
      <c r="N1359" s="3" t="s">
        <v>683</v>
      </c>
      <c r="O1359" s="3">
        <f t="shared" si="936"/>
        <v>0</v>
      </c>
      <c r="P1359" s="3" t="s">
        <v>683</v>
      </c>
      <c r="Q1359" s="3">
        <f t="shared" si="937"/>
        <v>-1558160.9900000002</v>
      </c>
      <c r="R1359" s="3">
        <f t="shared" si="938"/>
        <v>0</v>
      </c>
    </row>
    <row r="1360" spans="1:18" s="15" customFormat="1" ht="13.5" x14ac:dyDescent="0.25">
      <c r="A1360" s="202" t="s">
        <v>380</v>
      </c>
      <c r="B1360" s="7" t="s">
        <v>575</v>
      </c>
      <c r="C1360" s="8" t="s">
        <v>307</v>
      </c>
      <c r="D1360" s="8" t="s">
        <v>98</v>
      </c>
      <c r="E1360" s="8" t="s">
        <v>739</v>
      </c>
      <c r="F1360" s="8" t="s">
        <v>157</v>
      </c>
      <c r="G1360" s="96"/>
      <c r="H1360" s="43">
        <v>1111394.3400000001</v>
      </c>
      <c r="I1360" s="106"/>
      <c r="J1360" s="87"/>
      <c r="K1360" s="68"/>
      <c r="L1360" s="236"/>
      <c r="M1360" s="69">
        <f t="shared" si="935"/>
        <v>0</v>
      </c>
      <c r="N1360" s="69" t="s">
        <v>683</v>
      </c>
      <c r="O1360" s="69">
        <f t="shared" si="936"/>
        <v>0</v>
      </c>
      <c r="P1360" s="69" t="s">
        <v>683</v>
      </c>
      <c r="Q1360" s="69">
        <f t="shared" si="937"/>
        <v>-1111394.3400000001</v>
      </c>
      <c r="R1360" s="69">
        <f t="shared" si="938"/>
        <v>0</v>
      </c>
    </row>
    <row r="1361" spans="1:18" s="15" customFormat="1" ht="38.25" x14ac:dyDescent="0.25">
      <c r="A1361" s="202" t="s">
        <v>382</v>
      </c>
      <c r="B1361" s="7" t="s">
        <v>575</v>
      </c>
      <c r="C1361" s="8" t="s">
        <v>307</v>
      </c>
      <c r="D1361" s="8" t="s">
        <v>98</v>
      </c>
      <c r="E1361" s="8" t="s">
        <v>739</v>
      </c>
      <c r="F1361" s="8" t="s">
        <v>158</v>
      </c>
      <c r="G1361" s="96"/>
      <c r="H1361" s="43">
        <f t="shared" ref="H1361" si="950">H1362+H1363</f>
        <v>446766.65</v>
      </c>
      <c r="I1361" s="106"/>
      <c r="J1361" s="87"/>
      <c r="K1361" s="68"/>
      <c r="L1361" s="236"/>
      <c r="M1361" s="69">
        <f t="shared" si="935"/>
        <v>0</v>
      </c>
      <c r="N1361" s="69" t="s">
        <v>683</v>
      </c>
      <c r="O1361" s="69">
        <f t="shared" si="936"/>
        <v>0</v>
      </c>
      <c r="P1361" s="69" t="s">
        <v>683</v>
      </c>
      <c r="Q1361" s="69">
        <f t="shared" si="937"/>
        <v>-446766.65</v>
      </c>
      <c r="R1361" s="69">
        <f t="shared" si="938"/>
        <v>0</v>
      </c>
    </row>
    <row r="1362" spans="1:18" s="15" customFormat="1" ht="38.25" x14ac:dyDescent="0.25">
      <c r="A1362" s="202" t="s">
        <v>382</v>
      </c>
      <c r="B1362" s="7" t="s">
        <v>575</v>
      </c>
      <c r="C1362" s="8" t="s">
        <v>307</v>
      </c>
      <c r="D1362" s="8" t="s">
        <v>98</v>
      </c>
      <c r="E1362" s="8" t="s">
        <v>739</v>
      </c>
      <c r="F1362" s="8" t="s">
        <v>158</v>
      </c>
      <c r="G1362" s="96"/>
      <c r="H1362" s="43">
        <v>257119.86</v>
      </c>
      <c r="I1362" s="106"/>
      <c r="J1362" s="87"/>
      <c r="K1362" s="68"/>
      <c r="L1362" s="236"/>
      <c r="M1362" s="69">
        <f t="shared" si="935"/>
        <v>0</v>
      </c>
      <c r="N1362" s="69" t="s">
        <v>683</v>
      </c>
      <c r="O1362" s="69">
        <f t="shared" si="936"/>
        <v>0</v>
      </c>
      <c r="P1362" s="69" t="s">
        <v>683</v>
      </c>
      <c r="Q1362" s="69">
        <f t="shared" si="937"/>
        <v>-257119.86</v>
      </c>
      <c r="R1362" s="69">
        <f t="shared" si="938"/>
        <v>0</v>
      </c>
    </row>
    <row r="1363" spans="1:18" s="15" customFormat="1" ht="38.25" x14ac:dyDescent="0.25">
      <c r="A1363" s="202" t="s">
        <v>382</v>
      </c>
      <c r="B1363" s="7" t="s">
        <v>575</v>
      </c>
      <c r="C1363" s="8" t="s">
        <v>307</v>
      </c>
      <c r="D1363" s="8" t="s">
        <v>98</v>
      </c>
      <c r="E1363" s="8" t="s">
        <v>739</v>
      </c>
      <c r="F1363" s="8" t="s">
        <v>158</v>
      </c>
      <c r="G1363" s="96"/>
      <c r="H1363" s="43">
        <v>189646.79</v>
      </c>
      <c r="I1363" s="106"/>
      <c r="J1363" s="87"/>
      <c r="K1363" s="68"/>
      <c r="L1363" s="236"/>
      <c r="M1363" s="69">
        <f t="shared" si="935"/>
        <v>0</v>
      </c>
      <c r="N1363" s="69" t="s">
        <v>683</v>
      </c>
      <c r="O1363" s="69">
        <f t="shared" si="936"/>
        <v>0</v>
      </c>
      <c r="P1363" s="69" t="s">
        <v>683</v>
      </c>
      <c r="Q1363" s="69">
        <f t="shared" si="937"/>
        <v>-189646.79</v>
      </c>
      <c r="R1363" s="69">
        <f t="shared" si="938"/>
        <v>0</v>
      </c>
    </row>
    <row r="1364" spans="1:18" s="16" customFormat="1" ht="38.25" x14ac:dyDescent="0.25">
      <c r="A1364" s="198" t="s">
        <v>740</v>
      </c>
      <c r="B1364" s="40" t="s">
        <v>575</v>
      </c>
      <c r="C1364" s="41" t="s">
        <v>307</v>
      </c>
      <c r="D1364" s="41" t="s">
        <v>98</v>
      </c>
      <c r="E1364" s="41" t="s">
        <v>741</v>
      </c>
      <c r="F1364" s="41" t="s">
        <v>19</v>
      </c>
      <c r="G1364" s="81"/>
      <c r="H1364" s="42">
        <f t="shared" ref="H1364:L1365" si="951">H1365</f>
        <v>6105278.21</v>
      </c>
      <c r="I1364" s="42">
        <f t="shared" si="951"/>
        <v>0</v>
      </c>
      <c r="J1364" s="42">
        <f t="shared" si="951"/>
        <v>0</v>
      </c>
      <c r="K1364" s="42">
        <f t="shared" si="951"/>
        <v>0</v>
      </c>
      <c r="L1364" s="239">
        <f t="shared" si="951"/>
        <v>0</v>
      </c>
      <c r="M1364" s="63">
        <f t="shared" si="935"/>
        <v>0</v>
      </c>
      <c r="N1364" s="63" t="s">
        <v>683</v>
      </c>
      <c r="O1364" s="63">
        <f t="shared" si="936"/>
        <v>0</v>
      </c>
      <c r="P1364" s="63" t="s">
        <v>683</v>
      </c>
      <c r="Q1364" s="63">
        <f t="shared" si="937"/>
        <v>-6105278.21</v>
      </c>
      <c r="R1364" s="63">
        <f t="shared" si="938"/>
        <v>0</v>
      </c>
    </row>
    <row r="1365" spans="1:18" ht="51" x14ac:dyDescent="0.25">
      <c r="A1365" s="199" t="s">
        <v>9</v>
      </c>
      <c r="B1365" s="60">
        <v>956</v>
      </c>
      <c r="C1365" s="4" t="s">
        <v>307</v>
      </c>
      <c r="D1365" s="4" t="s">
        <v>98</v>
      </c>
      <c r="E1365" s="4" t="s">
        <v>741</v>
      </c>
      <c r="F1365" s="4" t="s">
        <v>23</v>
      </c>
      <c r="G1365" s="75"/>
      <c r="H1365" s="59">
        <f t="shared" si="951"/>
        <v>6105278.21</v>
      </c>
      <c r="I1365" s="59">
        <f t="shared" si="951"/>
        <v>0</v>
      </c>
      <c r="J1365" s="59">
        <f t="shared" si="951"/>
        <v>0</v>
      </c>
      <c r="K1365" s="59">
        <f t="shared" si="951"/>
        <v>0</v>
      </c>
      <c r="L1365" s="240">
        <f t="shared" si="951"/>
        <v>0</v>
      </c>
      <c r="M1365" s="3">
        <f t="shared" si="935"/>
        <v>0</v>
      </c>
      <c r="N1365" s="3" t="s">
        <v>683</v>
      </c>
      <c r="O1365" s="3">
        <f t="shared" si="936"/>
        <v>0</v>
      </c>
      <c r="P1365" s="3" t="s">
        <v>683</v>
      </c>
      <c r="Q1365" s="3">
        <f t="shared" si="937"/>
        <v>-6105278.21</v>
      </c>
      <c r="R1365" s="3">
        <f t="shared" si="938"/>
        <v>0</v>
      </c>
    </row>
    <row r="1366" spans="1:18" ht="13.5" x14ac:dyDescent="0.25">
      <c r="A1366" s="199" t="s">
        <v>60</v>
      </c>
      <c r="B1366" s="60">
        <v>956</v>
      </c>
      <c r="C1366" s="4" t="s">
        <v>307</v>
      </c>
      <c r="D1366" s="4" t="s">
        <v>98</v>
      </c>
      <c r="E1366" s="4" t="s">
        <v>741</v>
      </c>
      <c r="F1366" s="4" t="s">
        <v>111</v>
      </c>
      <c r="G1366" s="75"/>
      <c r="H1366" s="59">
        <f t="shared" ref="H1366:L1366" si="952">H1367+H1368</f>
        <v>6105278.21</v>
      </c>
      <c r="I1366" s="59">
        <f t="shared" si="952"/>
        <v>0</v>
      </c>
      <c r="J1366" s="59">
        <f t="shared" si="952"/>
        <v>0</v>
      </c>
      <c r="K1366" s="59">
        <f t="shared" si="952"/>
        <v>0</v>
      </c>
      <c r="L1366" s="240">
        <f t="shared" si="952"/>
        <v>0</v>
      </c>
      <c r="M1366" s="3">
        <f t="shared" si="935"/>
        <v>0</v>
      </c>
      <c r="N1366" s="3" t="s">
        <v>683</v>
      </c>
      <c r="O1366" s="3">
        <f t="shared" si="936"/>
        <v>0</v>
      </c>
      <c r="P1366" s="3" t="s">
        <v>683</v>
      </c>
      <c r="Q1366" s="3">
        <f t="shared" si="937"/>
        <v>-6105278.21</v>
      </c>
      <c r="R1366" s="3">
        <f t="shared" si="938"/>
        <v>0</v>
      </c>
    </row>
    <row r="1367" spans="1:18" ht="13.5" x14ac:dyDescent="0.25">
      <c r="A1367" s="202" t="s">
        <v>380</v>
      </c>
      <c r="B1367" s="7" t="s">
        <v>575</v>
      </c>
      <c r="C1367" s="8" t="s">
        <v>307</v>
      </c>
      <c r="D1367" s="8" t="s">
        <v>98</v>
      </c>
      <c r="E1367" s="8" t="s">
        <v>741</v>
      </c>
      <c r="F1367" s="8" t="s">
        <v>157</v>
      </c>
      <c r="G1367" s="75"/>
      <c r="H1367" s="43">
        <v>4834812</v>
      </c>
      <c r="I1367" s="79"/>
      <c r="J1367" s="86"/>
      <c r="K1367" s="65"/>
      <c r="L1367" s="235"/>
      <c r="M1367" s="3">
        <f t="shared" si="935"/>
        <v>0</v>
      </c>
      <c r="N1367" s="3" t="s">
        <v>683</v>
      </c>
      <c r="O1367" s="3">
        <f t="shared" si="936"/>
        <v>0</v>
      </c>
      <c r="P1367" s="3" t="s">
        <v>683</v>
      </c>
      <c r="Q1367" s="3">
        <f t="shared" si="937"/>
        <v>-4834812</v>
      </c>
      <c r="R1367" s="3">
        <f t="shared" si="938"/>
        <v>0</v>
      </c>
    </row>
    <row r="1368" spans="1:18" ht="38.25" x14ac:dyDescent="0.25">
      <c r="A1368" s="202" t="s">
        <v>382</v>
      </c>
      <c r="B1368" s="7" t="s">
        <v>575</v>
      </c>
      <c r="C1368" s="8" t="s">
        <v>307</v>
      </c>
      <c r="D1368" s="8" t="s">
        <v>98</v>
      </c>
      <c r="E1368" s="8" t="s">
        <v>741</v>
      </c>
      <c r="F1368" s="8" t="s">
        <v>158</v>
      </c>
      <c r="G1368" s="75"/>
      <c r="H1368" s="43">
        <v>1270466.21</v>
      </c>
      <c r="I1368" s="79"/>
      <c r="J1368" s="86"/>
      <c r="K1368" s="65"/>
      <c r="L1368" s="235"/>
      <c r="M1368" s="3">
        <f t="shared" si="935"/>
        <v>0</v>
      </c>
      <c r="N1368" s="3" t="s">
        <v>683</v>
      </c>
      <c r="O1368" s="3">
        <f t="shared" si="936"/>
        <v>0</v>
      </c>
      <c r="P1368" s="3" t="s">
        <v>683</v>
      </c>
      <c r="Q1368" s="3">
        <f t="shared" si="937"/>
        <v>-1270466.21</v>
      </c>
      <c r="R1368" s="3">
        <f t="shared" si="938"/>
        <v>0</v>
      </c>
    </row>
    <row r="1369" spans="1:18" s="16" customFormat="1" x14ac:dyDescent="0.2">
      <c r="A1369" s="193" t="s">
        <v>462</v>
      </c>
      <c r="B1369" s="101" t="s">
        <v>575</v>
      </c>
      <c r="C1369" s="101" t="s">
        <v>172</v>
      </c>
      <c r="D1369" s="101" t="s">
        <v>17</v>
      </c>
      <c r="E1369" s="101" t="s">
        <v>18</v>
      </c>
      <c r="F1369" s="101" t="s">
        <v>19</v>
      </c>
      <c r="G1369" s="101"/>
      <c r="H1369" s="110">
        <f>H1370+H1377</f>
        <v>9493349</v>
      </c>
      <c r="I1369" s="110">
        <f t="shared" ref="I1369:L1369" si="953">I1370+I1377</f>
        <v>10987730</v>
      </c>
      <c r="J1369" s="110">
        <f t="shared" si="953"/>
        <v>10987730</v>
      </c>
      <c r="K1369" s="110">
        <f t="shared" si="953"/>
        <v>10987730</v>
      </c>
      <c r="L1369" s="247">
        <f t="shared" si="953"/>
        <v>10987725</v>
      </c>
      <c r="M1369" s="63">
        <f t="shared" si="935"/>
        <v>0</v>
      </c>
      <c r="N1369" s="63" t="s">
        <v>683</v>
      </c>
      <c r="O1369" s="63">
        <f t="shared" si="936"/>
        <v>-5</v>
      </c>
      <c r="P1369" s="63">
        <f t="shared" si="941"/>
        <v>99.999954494695444</v>
      </c>
      <c r="Q1369" s="63">
        <f t="shared" si="937"/>
        <v>1494376</v>
      </c>
      <c r="R1369" s="63">
        <f t="shared" si="938"/>
        <v>115.74129424716189</v>
      </c>
    </row>
    <row r="1370" spans="1:18" s="16" customFormat="1" ht="13.5" x14ac:dyDescent="0.25">
      <c r="A1370" s="198" t="s">
        <v>742</v>
      </c>
      <c r="B1370" s="40">
        <v>956</v>
      </c>
      <c r="C1370" s="41">
        <v>10</v>
      </c>
      <c r="D1370" s="41" t="s">
        <v>21</v>
      </c>
      <c r="E1370" s="41" t="s">
        <v>18</v>
      </c>
      <c r="F1370" s="41" t="s">
        <v>19</v>
      </c>
      <c r="G1370" s="81"/>
      <c r="H1370" s="42">
        <f t="shared" ref="H1370:L1372" si="954">H1371</f>
        <v>9493349</v>
      </c>
      <c r="I1370" s="42">
        <f t="shared" si="954"/>
        <v>0</v>
      </c>
      <c r="J1370" s="42">
        <f t="shared" si="954"/>
        <v>0</v>
      </c>
      <c r="K1370" s="42">
        <f t="shared" si="954"/>
        <v>0</v>
      </c>
      <c r="L1370" s="239">
        <f t="shared" si="954"/>
        <v>0</v>
      </c>
      <c r="M1370" s="63">
        <f t="shared" si="935"/>
        <v>0</v>
      </c>
      <c r="N1370" s="63" t="s">
        <v>683</v>
      </c>
      <c r="O1370" s="63">
        <f t="shared" si="936"/>
        <v>0</v>
      </c>
      <c r="P1370" s="63" t="s">
        <v>683</v>
      </c>
      <c r="Q1370" s="63">
        <f t="shared" si="937"/>
        <v>-9493349</v>
      </c>
      <c r="R1370" s="63">
        <f t="shared" si="938"/>
        <v>0</v>
      </c>
    </row>
    <row r="1371" spans="1:18" s="16" customFormat="1" ht="38.25" x14ac:dyDescent="0.25">
      <c r="A1371" s="198" t="s">
        <v>743</v>
      </c>
      <c r="B1371" s="40">
        <v>956</v>
      </c>
      <c r="C1371" s="41">
        <v>10</v>
      </c>
      <c r="D1371" s="41" t="s">
        <v>21</v>
      </c>
      <c r="E1371" s="41" t="s">
        <v>744</v>
      </c>
      <c r="F1371" s="41" t="s">
        <v>19</v>
      </c>
      <c r="G1371" s="81"/>
      <c r="H1371" s="42">
        <f>H1372</f>
        <v>9493349</v>
      </c>
      <c r="I1371" s="42">
        <f t="shared" si="954"/>
        <v>0</v>
      </c>
      <c r="J1371" s="42">
        <f t="shared" si="954"/>
        <v>0</v>
      </c>
      <c r="K1371" s="42">
        <f t="shared" si="954"/>
        <v>0</v>
      </c>
      <c r="L1371" s="239">
        <f t="shared" si="954"/>
        <v>0</v>
      </c>
      <c r="M1371" s="63">
        <f t="shared" si="935"/>
        <v>0</v>
      </c>
      <c r="N1371" s="63" t="s">
        <v>683</v>
      </c>
      <c r="O1371" s="63">
        <f t="shared" si="936"/>
        <v>0</v>
      </c>
      <c r="P1371" s="63" t="s">
        <v>683</v>
      </c>
      <c r="Q1371" s="63">
        <f t="shared" si="937"/>
        <v>-9493349</v>
      </c>
      <c r="R1371" s="63">
        <f t="shared" si="938"/>
        <v>0</v>
      </c>
    </row>
    <row r="1372" spans="1:18" s="16" customFormat="1" ht="63.75" x14ac:dyDescent="0.25">
      <c r="A1372" s="198" t="s">
        <v>745</v>
      </c>
      <c r="B1372" s="40">
        <v>956</v>
      </c>
      <c r="C1372" s="41">
        <v>10</v>
      </c>
      <c r="D1372" s="41" t="s">
        <v>21</v>
      </c>
      <c r="E1372" s="41" t="s">
        <v>746</v>
      </c>
      <c r="F1372" s="41" t="s">
        <v>19</v>
      </c>
      <c r="G1372" s="81"/>
      <c r="H1372" s="42">
        <f>H1373</f>
        <v>9493349</v>
      </c>
      <c r="I1372" s="42">
        <f t="shared" si="954"/>
        <v>0</v>
      </c>
      <c r="J1372" s="42">
        <f t="shared" si="954"/>
        <v>0</v>
      </c>
      <c r="K1372" s="42">
        <f t="shared" si="954"/>
        <v>0</v>
      </c>
      <c r="L1372" s="239">
        <f t="shared" si="954"/>
        <v>0</v>
      </c>
      <c r="M1372" s="63">
        <f t="shared" si="935"/>
        <v>0</v>
      </c>
      <c r="N1372" s="63" t="s">
        <v>683</v>
      </c>
      <c r="O1372" s="63">
        <f t="shared" si="936"/>
        <v>0</v>
      </c>
      <c r="P1372" s="63" t="s">
        <v>683</v>
      </c>
      <c r="Q1372" s="63">
        <f t="shared" si="937"/>
        <v>-9493349</v>
      </c>
      <c r="R1372" s="63">
        <f t="shared" si="938"/>
        <v>0</v>
      </c>
    </row>
    <row r="1373" spans="1:18" s="16" customFormat="1" ht="76.5" x14ac:dyDescent="0.25">
      <c r="A1373" s="198" t="s">
        <v>750</v>
      </c>
      <c r="B1373" s="40">
        <v>956</v>
      </c>
      <c r="C1373" s="41">
        <v>10</v>
      </c>
      <c r="D1373" s="41" t="s">
        <v>21</v>
      </c>
      <c r="E1373" s="41" t="s">
        <v>751</v>
      </c>
      <c r="F1373" s="41" t="s">
        <v>19</v>
      </c>
      <c r="G1373" s="81"/>
      <c r="H1373" s="42">
        <f t="shared" ref="H1373:L1375" si="955">H1374</f>
        <v>9493349</v>
      </c>
      <c r="I1373" s="42">
        <f t="shared" si="955"/>
        <v>0</v>
      </c>
      <c r="J1373" s="42">
        <f t="shared" si="955"/>
        <v>0</v>
      </c>
      <c r="K1373" s="42">
        <f t="shared" si="955"/>
        <v>0</v>
      </c>
      <c r="L1373" s="239">
        <f t="shared" si="955"/>
        <v>0</v>
      </c>
      <c r="M1373" s="63">
        <f t="shared" si="935"/>
        <v>0</v>
      </c>
      <c r="N1373" s="63" t="s">
        <v>683</v>
      </c>
      <c r="O1373" s="63">
        <f t="shared" si="936"/>
        <v>0</v>
      </c>
      <c r="P1373" s="63" t="s">
        <v>683</v>
      </c>
      <c r="Q1373" s="63">
        <f t="shared" si="937"/>
        <v>-9493349</v>
      </c>
      <c r="R1373" s="63">
        <f t="shared" si="938"/>
        <v>0</v>
      </c>
    </row>
    <row r="1374" spans="1:18" ht="13.5" x14ac:dyDescent="0.25">
      <c r="A1374" s="199" t="s">
        <v>92</v>
      </c>
      <c r="B1374" s="60">
        <v>956</v>
      </c>
      <c r="C1374" s="4">
        <v>10</v>
      </c>
      <c r="D1374" s="4" t="s">
        <v>21</v>
      </c>
      <c r="E1374" s="4" t="s">
        <v>751</v>
      </c>
      <c r="F1374" s="4" t="s">
        <v>747</v>
      </c>
      <c r="G1374" s="75"/>
      <c r="H1374" s="59">
        <f t="shared" si="955"/>
        <v>9493349</v>
      </c>
      <c r="I1374" s="59">
        <f t="shared" si="955"/>
        <v>0</v>
      </c>
      <c r="J1374" s="59">
        <f t="shared" si="955"/>
        <v>0</v>
      </c>
      <c r="K1374" s="59">
        <f t="shared" si="955"/>
        <v>0</v>
      </c>
      <c r="L1374" s="240">
        <f t="shared" si="955"/>
        <v>0</v>
      </c>
      <c r="M1374" s="3">
        <f t="shared" si="935"/>
        <v>0</v>
      </c>
      <c r="N1374" s="3" t="s">
        <v>683</v>
      </c>
      <c r="O1374" s="3">
        <f t="shared" si="936"/>
        <v>0</v>
      </c>
      <c r="P1374" s="3" t="s">
        <v>683</v>
      </c>
      <c r="Q1374" s="3">
        <f t="shared" si="937"/>
        <v>-9493349</v>
      </c>
      <c r="R1374" s="3">
        <f t="shared" si="938"/>
        <v>0</v>
      </c>
    </row>
    <row r="1375" spans="1:18" ht="25.5" x14ac:dyDescent="0.25">
      <c r="A1375" s="199" t="s">
        <v>282</v>
      </c>
      <c r="B1375" s="60">
        <v>956</v>
      </c>
      <c r="C1375" s="4">
        <v>10</v>
      </c>
      <c r="D1375" s="4" t="s">
        <v>21</v>
      </c>
      <c r="E1375" s="4" t="s">
        <v>751</v>
      </c>
      <c r="F1375" s="4" t="s">
        <v>748</v>
      </c>
      <c r="G1375" s="75"/>
      <c r="H1375" s="59">
        <f t="shared" si="955"/>
        <v>9493349</v>
      </c>
      <c r="I1375" s="59">
        <f t="shared" si="955"/>
        <v>0</v>
      </c>
      <c r="J1375" s="59">
        <f t="shared" si="955"/>
        <v>0</v>
      </c>
      <c r="K1375" s="59">
        <f t="shared" si="955"/>
        <v>0</v>
      </c>
      <c r="L1375" s="240">
        <f t="shared" si="955"/>
        <v>0</v>
      </c>
      <c r="M1375" s="3">
        <f t="shared" si="935"/>
        <v>0</v>
      </c>
      <c r="N1375" s="3" t="s">
        <v>683</v>
      </c>
      <c r="O1375" s="3">
        <f t="shared" si="936"/>
        <v>0</v>
      </c>
      <c r="P1375" s="3" t="s">
        <v>683</v>
      </c>
      <c r="Q1375" s="3">
        <f t="shared" si="937"/>
        <v>-9493349</v>
      </c>
      <c r="R1375" s="3">
        <f t="shared" si="938"/>
        <v>0</v>
      </c>
    </row>
    <row r="1376" spans="1:18" ht="13.5" x14ac:dyDescent="0.25">
      <c r="A1376" s="199" t="s">
        <v>749</v>
      </c>
      <c r="B1376" s="60">
        <v>956</v>
      </c>
      <c r="C1376" s="4">
        <v>10</v>
      </c>
      <c r="D1376" s="4" t="s">
        <v>21</v>
      </c>
      <c r="E1376" s="4" t="s">
        <v>751</v>
      </c>
      <c r="F1376" s="4" t="s">
        <v>625</v>
      </c>
      <c r="G1376" s="75"/>
      <c r="H1376" s="59">
        <v>9493349</v>
      </c>
      <c r="I1376" s="79"/>
      <c r="J1376" s="86"/>
      <c r="K1376" s="65"/>
      <c r="L1376" s="235"/>
      <c r="M1376" s="3">
        <f t="shared" si="935"/>
        <v>0</v>
      </c>
      <c r="N1376" s="3" t="s">
        <v>683</v>
      </c>
      <c r="O1376" s="3">
        <f t="shared" si="936"/>
        <v>0</v>
      </c>
      <c r="P1376" s="3" t="s">
        <v>683</v>
      </c>
      <c r="Q1376" s="3">
        <f t="shared" si="937"/>
        <v>-9493349</v>
      </c>
      <c r="R1376" s="3">
        <f t="shared" si="938"/>
        <v>0</v>
      </c>
    </row>
    <row r="1377" spans="1:18" s="16" customFormat="1" x14ac:dyDescent="0.2">
      <c r="A1377" s="177" t="s">
        <v>547</v>
      </c>
      <c r="B1377" s="61" t="s">
        <v>575</v>
      </c>
      <c r="C1377" s="61" t="s">
        <v>172</v>
      </c>
      <c r="D1377" s="61" t="s">
        <v>98</v>
      </c>
      <c r="E1377" s="61" t="s">
        <v>18</v>
      </c>
      <c r="F1377" s="61" t="s">
        <v>19</v>
      </c>
      <c r="G1377" s="61"/>
      <c r="H1377" s="62">
        <f t="shared" ref="H1377:I1380" si="956">H1378</f>
        <v>0</v>
      </c>
      <c r="I1377" s="62">
        <f t="shared" si="956"/>
        <v>10987730</v>
      </c>
      <c r="J1377" s="88">
        <f t="shared" ref="J1377:J1380" si="957">J1378</f>
        <v>10987730</v>
      </c>
      <c r="K1377" s="62">
        <f t="shared" ref="K1377:L1380" si="958">K1378</f>
        <v>10987730</v>
      </c>
      <c r="L1377" s="234">
        <f t="shared" si="958"/>
        <v>10987725</v>
      </c>
      <c r="M1377" s="63">
        <f t="shared" si="935"/>
        <v>0</v>
      </c>
      <c r="N1377" s="63">
        <f t="shared" si="940"/>
        <v>100</v>
      </c>
      <c r="O1377" s="63">
        <f t="shared" si="936"/>
        <v>-5</v>
      </c>
      <c r="P1377" s="63">
        <f t="shared" si="941"/>
        <v>99.999954494695444</v>
      </c>
      <c r="Q1377" s="63">
        <f t="shared" si="937"/>
        <v>10987725</v>
      </c>
      <c r="R1377" s="63" t="s">
        <v>683</v>
      </c>
    </row>
    <row r="1378" spans="1:18" s="16" customFormat="1" ht="63.75" x14ac:dyDescent="0.2">
      <c r="A1378" s="177" t="s">
        <v>622</v>
      </c>
      <c r="B1378" s="61" t="s">
        <v>575</v>
      </c>
      <c r="C1378" s="61" t="s">
        <v>172</v>
      </c>
      <c r="D1378" s="61" t="s">
        <v>98</v>
      </c>
      <c r="E1378" s="61" t="s">
        <v>623</v>
      </c>
      <c r="F1378" s="61" t="s">
        <v>19</v>
      </c>
      <c r="G1378" s="61"/>
      <c r="H1378" s="62">
        <f t="shared" si="956"/>
        <v>0</v>
      </c>
      <c r="I1378" s="62">
        <f t="shared" si="956"/>
        <v>10987730</v>
      </c>
      <c r="J1378" s="88">
        <f t="shared" si="957"/>
        <v>10987730</v>
      </c>
      <c r="K1378" s="62">
        <f t="shared" si="958"/>
        <v>10987730</v>
      </c>
      <c r="L1378" s="234">
        <f t="shared" si="958"/>
        <v>10987725</v>
      </c>
      <c r="M1378" s="63">
        <f t="shared" si="935"/>
        <v>0</v>
      </c>
      <c r="N1378" s="63">
        <f t="shared" si="940"/>
        <v>100</v>
      </c>
      <c r="O1378" s="63">
        <f t="shared" si="936"/>
        <v>-5</v>
      </c>
      <c r="P1378" s="63">
        <f t="shared" si="941"/>
        <v>99.999954494695444</v>
      </c>
      <c r="Q1378" s="63">
        <f t="shared" si="937"/>
        <v>10987725</v>
      </c>
      <c r="R1378" s="63" t="s">
        <v>683</v>
      </c>
    </row>
    <row r="1379" spans="1:18" x14ac:dyDescent="0.2">
      <c r="A1379" s="183" t="s">
        <v>92</v>
      </c>
      <c r="B1379" s="64" t="s">
        <v>575</v>
      </c>
      <c r="C1379" s="64" t="s">
        <v>172</v>
      </c>
      <c r="D1379" s="64" t="s">
        <v>98</v>
      </c>
      <c r="E1379" s="64" t="s">
        <v>623</v>
      </c>
      <c r="F1379" s="64">
        <v>300</v>
      </c>
      <c r="G1379" s="64"/>
      <c r="H1379" s="65">
        <f t="shared" si="956"/>
        <v>0</v>
      </c>
      <c r="I1379" s="65">
        <f t="shared" si="956"/>
        <v>10987730</v>
      </c>
      <c r="J1379" s="86">
        <f t="shared" si="957"/>
        <v>10987730</v>
      </c>
      <c r="K1379" s="65">
        <f t="shared" si="958"/>
        <v>10987730</v>
      </c>
      <c r="L1379" s="235">
        <f t="shared" si="958"/>
        <v>10987725</v>
      </c>
      <c r="M1379" s="3">
        <f t="shared" si="935"/>
        <v>0</v>
      </c>
      <c r="N1379" s="3">
        <f t="shared" si="940"/>
        <v>100</v>
      </c>
      <c r="O1379" s="3">
        <f t="shared" si="936"/>
        <v>-5</v>
      </c>
      <c r="P1379" s="3">
        <f t="shared" si="941"/>
        <v>99.999954494695444</v>
      </c>
      <c r="Q1379" s="3">
        <f t="shared" si="937"/>
        <v>10987725</v>
      </c>
      <c r="R1379" s="3" t="s">
        <v>683</v>
      </c>
    </row>
    <row r="1380" spans="1:18" ht="25.5" x14ac:dyDescent="0.2">
      <c r="A1380" s="185" t="s">
        <v>282</v>
      </c>
      <c r="B1380" s="64" t="s">
        <v>575</v>
      </c>
      <c r="C1380" s="64" t="s">
        <v>172</v>
      </c>
      <c r="D1380" s="64" t="s">
        <v>98</v>
      </c>
      <c r="E1380" s="64" t="s">
        <v>623</v>
      </c>
      <c r="F1380" s="64">
        <v>320</v>
      </c>
      <c r="G1380" s="64"/>
      <c r="H1380" s="65">
        <f t="shared" si="956"/>
        <v>0</v>
      </c>
      <c r="I1380" s="65">
        <v>10987730</v>
      </c>
      <c r="J1380" s="86">
        <f t="shared" si="957"/>
        <v>10987730</v>
      </c>
      <c r="K1380" s="65">
        <f t="shared" si="958"/>
        <v>10987730</v>
      </c>
      <c r="L1380" s="235">
        <f t="shared" si="958"/>
        <v>10987725</v>
      </c>
      <c r="M1380" s="3">
        <f t="shared" si="935"/>
        <v>0</v>
      </c>
      <c r="N1380" s="3">
        <f t="shared" si="940"/>
        <v>100</v>
      </c>
      <c r="O1380" s="3">
        <f t="shared" si="936"/>
        <v>-5</v>
      </c>
      <c r="P1380" s="3">
        <f t="shared" si="941"/>
        <v>99.999954494695444</v>
      </c>
      <c r="Q1380" s="3">
        <f t="shared" si="937"/>
        <v>10987725</v>
      </c>
      <c r="R1380" s="3" t="s">
        <v>683</v>
      </c>
    </row>
    <row r="1381" spans="1:18" s="15" customFormat="1" x14ac:dyDescent="0.2">
      <c r="A1381" s="180" t="s">
        <v>624</v>
      </c>
      <c r="B1381" s="66" t="s">
        <v>575</v>
      </c>
      <c r="C1381" s="66" t="s">
        <v>172</v>
      </c>
      <c r="D1381" s="66" t="s">
        <v>98</v>
      </c>
      <c r="E1381" s="66" t="s">
        <v>623</v>
      </c>
      <c r="F1381" s="66" t="s">
        <v>625</v>
      </c>
      <c r="G1381" s="66" t="s">
        <v>626</v>
      </c>
      <c r="H1381" s="85"/>
      <c r="I1381" s="68"/>
      <c r="J1381" s="87">
        <v>10987730</v>
      </c>
      <c r="K1381" s="68">
        <v>10987730</v>
      </c>
      <c r="L1381" s="236">
        <v>10987725</v>
      </c>
      <c r="M1381" s="69">
        <f t="shared" si="935"/>
        <v>10987730</v>
      </c>
      <c r="N1381" s="69" t="s">
        <v>683</v>
      </c>
      <c r="O1381" s="69">
        <f t="shared" si="936"/>
        <v>-5</v>
      </c>
      <c r="P1381" s="69">
        <f t="shared" si="941"/>
        <v>99.999954494695444</v>
      </c>
      <c r="Q1381" s="69">
        <f t="shared" si="937"/>
        <v>10987725</v>
      </c>
      <c r="R1381" s="69" t="s">
        <v>683</v>
      </c>
    </row>
    <row r="1382" spans="1:18" s="16" customFormat="1" ht="51" x14ac:dyDescent="0.2">
      <c r="A1382" s="177" t="s">
        <v>627</v>
      </c>
      <c r="B1382" s="61" t="s">
        <v>575</v>
      </c>
      <c r="C1382" s="61" t="s">
        <v>172</v>
      </c>
      <c r="D1382" s="61" t="s">
        <v>98</v>
      </c>
      <c r="E1382" s="61" t="s">
        <v>628</v>
      </c>
      <c r="F1382" s="61" t="s">
        <v>19</v>
      </c>
      <c r="G1382" s="61"/>
      <c r="H1382" s="62">
        <f>H1383</f>
        <v>0</v>
      </c>
      <c r="I1382" s="62">
        <f>I1383</f>
        <v>0</v>
      </c>
      <c r="J1382" s="88">
        <f t="shared" ref="J1382:L1382" si="959">J1383</f>
        <v>0</v>
      </c>
      <c r="K1382" s="62">
        <f t="shared" si="959"/>
        <v>0</v>
      </c>
      <c r="L1382" s="234">
        <f t="shared" si="959"/>
        <v>0</v>
      </c>
      <c r="M1382" s="63">
        <f t="shared" si="935"/>
        <v>0</v>
      </c>
      <c r="N1382" s="63" t="s">
        <v>683</v>
      </c>
      <c r="O1382" s="63">
        <f t="shared" si="936"/>
        <v>0</v>
      </c>
      <c r="P1382" s="63" t="s">
        <v>683</v>
      </c>
      <c r="Q1382" s="63">
        <f t="shared" si="937"/>
        <v>0</v>
      </c>
      <c r="R1382" s="63" t="s">
        <v>683</v>
      </c>
    </row>
    <row r="1383" spans="1:18" x14ac:dyDescent="0.2">
      <c r="A1383" s="178" t="s">
        <v>92</v>
      </c>
      <c r="B1383" s="64" t="s">
        <v>575</v>
      </c>
      <c r="C1383" s="64" t="s">
        <v>172</v>
      </c>
      <c r="D1383" s="64" t="s">
        <v>98</v>
      </c>
      <c r="E1383" s="64" t="s">
        <v>628</v>
      </c>
      <c r="F1383" s="64">
        <v>300</v>
      </c>
      <c r="G1383" s="64"/>
      <c r="H1383" s="65">
        <f xml:space="preserve"> H1384</f>
        <v>0</v>
      </c>
      <c r="I1383" s="65">
        <f xml:space="preserve"> I1384</f>
        <v>0</v>
      </c>
      <c r="J1383" s="86">
        <f t="shared" ref="J1383:L1383" si="960" xml:space="preserve"> J1384</f>
        <v>0</v>
      </c>
      <c r="K1383" s="65">
        <f t="shared" si="960"/>
        <v>0</v>
      </c>
      <c r="L1383" s="235">
        <f t="shared" si="960"/>
        <v>0</v>
      </c>
      <c r="M1383" s="3">
        <f t="shared" si="935"/>
        <v>0</v>
      </c>
      <c r="N1383" s="3" t="s">
        <v>683</v>
      </c>
      <c r="O1383" s="3">
        <f t="shared" si="936"/>
        <v>0</v>
      </c>
      <c r="P1383" s="3" t="s">
        <v>683</v>
      </c>
      <c r="Q1383" s="3">
        <f t="shared" si="937"/>
        <v>0</v>
      </c>
      <c r="R1383" s="3" t="s">
        <v>683</v>
      </c>
    </row>
    <row r="1384" spans="1:18" ht="25.5" x14ac:dyDescent="0.2">
      <c r="A1384" s="185" t="s">
        <v>282</v>
      </c>
      <c r="B1384" s="64" t="s">
        <v>575</v>
      </c>
      <c r="C1384" s="64" t="s">
        <v>172</v>
      </c>
      <c r="D1384" s="64" t="s">
        <v>98</v>
      </c>
      <c r="E1384" s="64" t="s">
        <v>628</v>
      </c>
      <c r="F1384" s="64">
        <v>320</v>
      </c>
      <c r="G1384" s="64"/>
      <c r="H1384" s="65">
        <f>H1385</f>
        <v>0</v>
      </c>
      <c r="I1384" s="65">
        <f>I1385</f>
        <v>0</v>
      </c>
      <c r="J1384" s="86">
        <f t="shared" ref="J1384:L1384" si="961">J1385</f>
        <v>0</v>
      </c>
      <c r="K1384" s="65">
        <f t="shared" si="961"/>
        <v>0</v>
      </c>
      <c r="L1384" s="235">
        <f t="shared" si="961"/>
        <v>0</v>
      </c>
      <c r="M1384" s="3">
        <f t="shared" si="935"/>
        <v>0</v>
      </c>
      <c r="N1384" s="3" t="s">
        <v>683</v>
      </c>
      <c r="O1384" s="3">
        <f t="shared" si="936"/>
        <v>0</v>
      </c>
      <c r="P1384" s="3" t="s">
        <v>683</v>
      </c>
      <c r="Q1384" s="3">
        <f t="shared" si="937"/>
        <v>0</v>
      </c>
      <c r="R1384" s="3" t="s">
        <v>683</v>
      </c>
    </row>
    <row r="1385" spans="1:18" s="15" customFormat="1" x14ac:dyDescent="0.2">
      <c r="A1385" s="180" t="s">
        <v>624</v>
      </c>
      <c r="B1385" s="66" t="s">
        <v>575</v>
      </c>
      <c r="C1385" s="66" t="s">
        <v>172</v>
      </c>
      <c r="D1385" s="66" t="s">
        <v>98</v>
      </c>
      <c r="E1385" s="66" t="s">
        <v>628</v>
      </c>
      <c r="F1385" s="66" t="s">
        <v>625</v>
      </c>
      <c r="G1385" s="66"/>
      <c r="H1385" s="85"/>
      <c r="I1385" s="68">
        <v>0</v>
      </c>
      <c r="J1385" s="87">
        <v>0</v>
      </c>
      <c r="K1385" s="68">
        <v>0</v>
      </c>
      <c r="L1385" s="236">
        <v>0</v>
      </c>
      <c r="M1385" s="69">
        <f t="shared" si="935"/>
        <v>0</v>
      </c>
      <c r="N1385" s="69" t="s">
        <v>683</v>
      </c>
      <c r="O1385" s="69">
        <f t="shared" si="936"/>
        <v>0</v>
      </c>
      <c r="P1385" s="69" t="s">
        <v>683</v>
      </c>
      <c r="Q1385" s="69">
        <f t="shared" si="937"/>
        <v>0</v>
      </c>
      <c r="R1385" s="69" t="s">
        <v>683</v>
      </c>
    </row>
    <row r="1386" spans="1:18" s="16" customFormat="1" x14ac:dyDescent="0.2">
      <c r="A1386" s="177" t="s">
        <v>468</v>
      </c>
      <c r="B1386" s="61" t="s">
        <v>575</v>
      </c>
      <c r="C1386" s="61" t="s">
        <v>234</v>
      </c>
      <c r="D1386" s="61" t="s">
        <v>17</v>
      </c>
      <c r="E1386" s="61" t="s">
        <v>18</v>
      </c>
      <c r="F1386" s="61" t="s">
        <v>19</v>
      </c>
      <c r="G1386" s="61"/>
      <c r="H1386" s="62">
        <f>H1387</f>
        <v>725730</v>
      </c>
      <c r="I1386" s="62">
        <f>I1387</f>
        <v>1062984.72</v>
      </c>
      <c r="J1386" s="62">
        <f t="shared" ref="J1386:L1386" si="962">J1387</f>
        <v>1114027.72</v>
      </c>
      <c r="K1386" s="62">
        <f t="shared" si="962"/>
        <v>1114027.72</v>
      </c>
      <c r="L1386" s="234">
        <f t="shared" si="962"/>
        <v>1111062.1200000001</v>
      </c>
      <c r="M1386" s="63">
        <f t="shared" si="935"/>
        <v>51043</v>
      </c>
      <c r="N1386" s="63">
        <f t="shared" si="940"/>
        <v>104.80185641803017</v>
      </c>
      <c r="O1386" s="63">
        <f t="shared" si="936"/>
        <v>-2965.5999999998603</v>
      </c>
      <c r="P1386" s="63">
        <f t="shared" si="941"/>
        <v>99.733794774873303</v>
      </c>
      <c r="Q1386" s="63">
        <f t="shared" si="937"/>
        <v>385332.12000000011</v>
      </c>
      <c r="R1386" s="63">
        <f t="shared" si="938"/>
        <v>153.09579595717418</v>
      </c>
    </row>
    <row r="1387" spans="1:18" s="16" customFormat="1" x14ac:dyDescent="0.2">
      <c r="A1387" s="177" t="s">
        <v>469</v>
      </c>
      <c r="B1387" s="61" t="s">
        <v>575</v>
      </c>
      <c r="C1387" s="61" t="s">
        <v>234</v>
      </c>
      <c r="D1387" s="61" t="s">
        <v>97</v>
      </c>
      <c r="E1387" s="61" t="s">
        <v>18</v>
      </c>
      <c r="F1387" s="61" t="s">
        <v>19</v>
      </c>
      <c r="G1387" s="61"/>
      <c r="H1387" s="62">
        <f>H1388+H1395</f>
        <v>725730</v>
      </c>
      <c r="I1387" s="62">
        <f>I1388+I1395</f>
        <v>1062984.72</v>
      </c>
      <c r="J1387" s="62">
        <f>J1388+J1395</f>
        <v>1114027.72</v>
      </c>
      <c r="K1387" s="62">
        <f t="shared" ref="K1387:L1387" si="963">K1388+K1395</f>
        <v>1114027.72</v>
      </c>
      <c r="L1387" s="234">
        <f t="shared" si="963"/>
        <v>1111062.1200000001</v>
      </c>
      <c r="M1387" s="63">
        <f t="shared" si="935"/>
        <v>51043</v>
      </c>
      <c r="N1387" s="63">
        <f t="shared" si="940"/>
        <v>104.80185641803017</v>
      </c>
      <c r="O1387" s="63">
        <f t="shared" si="936"/>
        <v>-2965.5999999998603</v>
      </c>
      <c r="P1387" s="63">
        <f t="shared" si="941"/>
        <v>99.733794774873303</v>
      </c>
      <c r="Q1387" s="63">
        <f t="shared" si="937"/>
        <v>385332.12000000011</v>
      </c>
      <c r="R1387" s="63">
        <f t="shared" si="938"/>
        <v>153.09579595717418</v>
      </c>
    </row>
    <row r="1388" spans="1:18" s="16" customFormat="1" ht="63.75" x14ac:dyDescent="0.2">
      <c r="A1388" s="177" t="s">
        <v>629</v>
      </c>
      <c r="B1388" s="61" t="s">
        <v>575</v>
      </c>
      <c r="C1388" s="61" t="s">
        <v>234</v>
      </c>
      <c r="D1388" s="61" t="s">
        <v>97</v>
      </c>
      <c r="E1388" s="61" t="s">
        <v>323</v>
      </c>
      <c r="F1388" s="61" t="s">
        <v>19</v>
      </c>
      <c r="G1388" s="61"/>
      <c r="H1388" s="62">
        <f>H1389+H1392</f>
        <v>515800</v>
      </c>
      <c r="I1388" s="62">
        <f>I1389+I1392</f>
        <v>743965.6</v>
      </c>
      <c r="J1388" s="88">
        <f t="shared" ref="J1388:L1388" si="964">J1389+J1392</f>
        <v>743965.6</v>
      </c>
      <c r="K1388" s="62">
        <f t="shared" si="964"/>
        <v>743965.6</v>
      </c>
      <c r="L1388" s="234">
        <f t="shared" si="964"/>
        <v>741000</v>
      </c>
      <c r="M1388" s="63">
        <f t="shared" si="935"/>
        <v>0</v>
      </c>
      <c r="N1388" s="63">
        <f t="shared" si="940"/>
        <v>100</v>
      </c>
      <c r="O1388" s="63">
        <f t="shared" si="936"/>
        <v>-2965.5999999999767</v>
      </c>
      <c r="P1388" s="63">
        <f t="shared" si="941"/>
        <v>99.601379418618279</v>
      </c>
      <c r="Q1388" s="63">
        <f t="shared" si="937"/>
        <v>225200</v>
      </c>
      <c r="R1388" s="63">
        <f t="shared" si="938"/>
        <v>143.6603334625824</v>
      </c>
    </row>
    <row r="1389" spans="1:18" ht="51" x14ac:dyDescent="0.2">
      <c r="A1389" s="226" t="s">
        <v>9</v>
      </c>
      <c r="B1389" s="64" t="s">
        <v>575</v>
      </c>
      <c r="C1389" s="64" t="s">
        <v>234</v>
      </c>
      <c r="D1389" s="64" t="s">
        <v>97</v>
      </c>
      <c r="E1389" s="64" t="s">
        <v>323</v>
      </c>
      <c r="F1389" s="64">
        <v>100</v>
      </c>
      <c r="G1389" s="64"/>
      <c r="H1389" s="65">
        <f>H1390</f>
        <v>58500</v>
      </c>
      <c r="I1389" s="65">
        <f>I1390</f>
        <v>531800</v>
      </c>
      <c r="J1389" s="86">
        <f t="shared" ref="J1389:J1390" si="965">J1390</f>
        <v>465783.42</v>
      </c>
      <c r="K1389" s="65">
        <f t="shared" ref="K1389:L1390" si="966">K1390</f>
        <v>465783.42</v>
      </c>
      <c r="L1389" s="235">
        <f t="shared" si="966"/>
        <v>465783.42</v>
      </c>
      <c r="M1389" s="3">
        <f t="shared" si="935"/>
        <v>-66016.580000000016</v>
      </c>
      <c r="N1389" s="3">
        <f t="shared" si="940"/>
        <v>87.586201579541182</v>
      </c>
      <c r="O1389" s="3">
        <f t="shared" si="936"/>
        <v>0</v>
      </c>
      <c r="P1389" s="3">
        <f t="shared" si="941"/>
        <v>100</v>
      </c>
      <c r="Q1389" s="3">
        <f t="shared" si="937"/>
        <v>407283.42</v>
      </c>
      <c r="R1389" s="3">
        <f t="shared" si="938"/>
        <v>796.21097435897434</v>
      </c>
    </row>
    <row r="1390" spans="1:18" ht="25.5" x14ac:dyDescent="0.2">
      <c r="A1390" s="179" t="s">
        <v>10</v>
      </c>
      <c r="B1390" s="64" t="s">
        <v>575</v>
      </c>
      <c r="C1390" s="64" t="s">
        <v>234</v>
      </c>
      <c r="D1390" s="64" t="s">
        <v>97</v>
      </c>
      <c r="E1390" s="64" t="s">
        <v>323</v>
      </c>
      <c r="F1390" s="64">
        <v>120</v>
      </c>
      <c r="G1390" s="64"/>
      <c r="H1390" s="65">
        <f>H1391</f>
        <v>58500</v>
      </c>
      <c r="I1390" s="65">
        <v>531800</v>
      </c>
      <c r="J1390" s="86">
        <f t="shared" si="965"/>
        <v>465783.42</v>
      </c>
      <c r="K1390" s="65">
        <f t="shared" si="966"/>
        <v>465783.42</v>
      </c>
      <c r="L1390" s="235">
        <f t="shared" si="966"/>
        <v>465783.42</v>
      </c>
      <c r="M1390" s="3">
        <f t="shared" si="935"/>
        <v>-66016.580000000016</v>
      </c>
      <c r="N1390" s="3">
        <f t="shared" si="940"/>
        <v>87.586201579541182</v>
      </c>
      <c r="O1390" s="3">
        <f t="shared" si="936"/>
        <v>0</v>
      </c>
      <c r="P1390" s="3">
        <f t="shared" si="941"/>
        <v>100</v>
      </c>
      <c r="Q1390" s="3">
        <f t="shared" si="937"/>
        <v>407283.42</v>
      </c>
      <c r="R1390" s="3">
        <f t="shared" si="938"/>
        <v>796.21097435897434</v>
      </c>
    </row>
    <row r="1391" spans="1:18" s="15" customFormat="1" ht="25.5" x14ac:dyDescent="0.2">
      <c r="A1391" s="180" t="s">
        <v>642</v>
      </c>
      <c r="B1391" s="66" t="s">
        <v>575</v>
      </c>
      <c r="C1391" s="66" t="s">
        <v>234</v>
      </c>
      <c r="D1391" s="66" t="s">
        <v>97</v>
      </c>
      <c r="E1391" s="66" t="s">
        <v>323</v>
      </c>
      <c r="F1391" s="66" t="s">
        <v>401</v>
      </c>
      <c r="G1391" s="66"/>
      <c r="H1391" s="85">
        <v>58500</v>
      </c>
      <c r="I1391" s="68"/>
      <c r="J1391" s="87">
        <v>465783.42</v>
      </c>
      <c r="K1391" s="68">
        <v>465783.42</v>
      </c>
      <c r="L1391" s="236">
        <v>465783.42</v>
      </c>
      <c r="M1391" s="69">
        <f t="shared" si="935"/>
        <v>465783.42</v>
      </c>
      <c r="N1391" s="69" t="s">
        <v>683</v>
      </c>
      <c r="O1391" s="69">
        <f t="shared" si="936"/>
        <v>0</v>
      </c>
      <c r="P1391" s="69">
        <f t="shared" si="941"/>
        <v>100</v>
      </c>
      <c r="Q1391" s="69">
        <f t="shared" si="937"/>
        <v>407283.42</v>
      </c>
      <c r="R1391" s="69">
        <f t="shared" si="938"/>
        <v>796.21097435897434</v>
      </c>
    </row>
    <row r="1392" spans="1:18" ht="25.5" x14ac:dyDescent="0.2">
      <c r="A1392" s="179" t="s">
        <v>47</v>
      </c>
      <c r="B1392" s="64" t="s">
        <v>575</v>
      </c>
      <c r="C1392" s="64" t="s">
        <v>234</v>
      </c>
      <c r="D1392" s="64" t="s">
        <v>97</v>
      </c>
      <c r="E1392" s="64" t="s">
        <v>323</v>
      </c>
      <c r="F1392" s="64">
        <v>200</v>
      </c>
      <c r="G1392" s="64"/>
      <c r="H1392" s="65">
        <f>H1393</f>
        <v>457300</v>
      </c>
      <c r="I1392" s="65">
        <f>I1393</f>
        <v>212165.6</v>
      </c>
      <c r="J1392" s="86">
        <f t="shared" ref="J1392:J1393" si="967">J1393</f>
        <v>278182.18</v>
      </c>
      <c r="K1392" s="65">
        <f t="shared" ref="K1392:L1393" si="968">K1393</f>
        <v>278182.18</v>
      </c>
      <c r="L1392" s="235">
        <f t="shared" si="968"/>
        <v>275216.58</v>
      </c>
      <c r="M1392" s="3">
        <f t="shared" si="935"/>
        <v>66016.579999999987</v>
      </c>
      <c r="N1392" s="3">
        <f t="shared" si="940"/>
        <v>131.11559084036242</v>
      </c>
      <c r="O1392" s="3">
        <f t="shared" si="936"/>
        <v>-2965.5999999999767</v>
      </c>
      <c r="P1392" s="3">
        <f t="shared" si="941"/>
        <v>98.933936027102817</v>
      </c>
      <c r="Q1392" s="3">
        <f t="shared" si="937"/>
        <v>-182083.41999999998</v>
      </c>
      <c r="R1392" s="3">
        <f t="shared" si="938"/>
        <v>60.182938989722288</v>
      </c>
    </row>
    <row r="1393" spans="1:18" ht="25.5" x14ac:dyDescent="0.2">
      <c r="A1393" s="227" t="s">
        <v>11</v>
      </c>
      <c r="B1393" s="64" t="s">
        <v>575</v>
      </c>
      <c r="C1393" s="64" t="s">
        <v>234</v>
      </c>
      <c r="D1393" s="64" t="s">
        <v>97</v>
      </c>
      <c r="E1393" s="64" t="s">
        <v>323</v>
      </c>
      <c r="F1393" s="64">
        <v>240</v>
      </c>
      <c r="G1393" s="64"/>
      <c r="H1393" s="65">
        <f>H1394</f>
        <v>457300</v>
      </c>
      <c r="I1393" s="65">
        <v>212165.6</v>
      </c>
      <c r="J1393" s="86">
        <f t="shared" si="967"/>
        <v>278182.18</v>
      </c>
      <c r="K1393" s="65">
        <f t="shared" si="968"/>
        <v>278182.18</v>
      </c>
      <c r="L1393" s="235">
        <f t="shared" si="968"/>
        <v>275216.58</v>
      </c>
      <c r="M1393" s="3">
        <f t="shared" si="935"/>
        <v>66016.579999999987</v>
      </c>
      <c r="N1393" s="3">
        <f t="shared" si="940"/>
        <v>131.11559084036242</v>
      </c>
      <c r="O1393" s="3">
        <f t="shared" si="936"/>
        <v>-2965.5999999999767</v>
      </c>
      <c r="P1393" s="3">
        <f t="shared" si="941"/>
        <v>98.933936027102817</v>
      </c>
      <c r="Q1393" s="3">
        <f t="shared" si="937"/>
        <v>-182083.41999999998</v>
      </c>
      <c r="R1393" s="3">
        <f t="shared" si="938"/>
        <v>60.182938989722288</v>
      </c>
    </row>
    <row r="1394" spans="1:18" s="15" customFormat="1" x14ac:dyDescent="0.2">
      <c r="A1394" s="191" t="s">
        <v>331</v>
      </c>
      <c r="B1394" s="70" t="s">
        <v>575</v>
      </c>
      <c r="C1394" s="70" t="s">
        <v>234</v>
      </c>
      <c r="D1394" s="70" t="s">
        <v>97</v>
      </c>
      <c r="E1394" s="70" t="s">
        <v>323</v>
      </c>
      <c r="F1394" s="70" t="s">
        <v>25</v>
      </c>
      <c r="G1394" s="70"/>
      <c r="H1394" s="105">
        <v>457300</v>
      </c>
      <c r="I1394" s="68"/>
      <c r="J1394" s="87">
        <v>278182.18</v>
      </c>
      <c r="K1394" s="68">
        <v>278182.18</v>
      </c>
      <c r="L1394" s="236">
        <v>275216.58</v>
      </c>
      <c r="M1394" s="69">
        <f t="shared" si="935"/>
        <v>278182.18</v>
      </c>
      <c r="N1394" s="69" t="s">
        <v>683</v>
      </c>
      <c r="O1394" s="69">
        <f t="shared" si="936"/>
        <v>-2965.5999999999767</v>
      </c>
      <c r="P1394" s="69">
        <f t="shared" si="941"/>
        <v>98.933936027102817</v>
      </c>
      <c r="Q1394" s="69">
        <f t="shared" si="937"/>
        <v>-182083.41999999998</v>
      </c>
      <c r="R1394" s="69">
        <f t="shared" si="938"/>
        <v>60.182938989722288</v>
      </c>
    </row>
    <row r="1395" spans="1:18" s="16" customFormat="1" ht="76.5" x14ac:dyDescent="0.25">
      <c r="A1395" s="198" t="s">
        <v>752</v>
      </c>
      <c r="B1395" s="40">
        <v>956</v>
      </c>
      <c r="C1395" s="41">
        <v>11</v>
      </c>
      <c r="D1395" s="41" t="s">
        <v>97</v>
      </c>
      <c r="E1395" s="41" t="s">
        <v>753</v>
      </c>
      <c r="F1395" s="41" t="s">
        <v>19</v>
      </c>
      <c r="G1395" s="81"/>
      <c r="H1395" s="42">
        <f>H1396+H1403</f>
        <v>209930</v>
      </c>
      <c r="I1395" s="42">
        <f t="shared" ref="I1395:L1395" si="969">I1396+I1403</f>
        <v>319019.12</v>
      </c>
      <c r="J1395" s="42">
        <f t="shared" si="969"/>
        <v>370062.12</v>
      </c>
      <c r="K1395" s="42">
        <f t="shared" si="969"/>
        <v>370062.12</v>
      </c>
      <c r="L1395" s="239">
        <f t="shared" si="969"/>
        <v>370062.12</v>
      </c>
      <c r="M1395" s="63">
        <f t="shared" si="935"/>
        <v>51043</v>
      </c>
      <c r="N1395" s="63">
        <f t="shared" si="940"/>
        <v>115.99998144311851</v>
      </c>
      <c r="O1395" s="63">
        <f t="shared" si="936"/>
        <v>0</v>
      </c>
      <c r="P1395" s="63">
        <f t="shared" si="941"/>
        <v>100</v>
      </c>
      <c r="Q1395" s="63">
        <f t="shared" si="937"/>
        <v>160132.12</v>
      </c>
      <c r="R1395" s="63">
        <f t="shared" si="938"/>
        <v>176.27881674843994</v>
      </c>
    </row>
    <row r="1396" spans="1:18" s="16" customFormat="1" ht="89.25" x14ac:dyDescent="0.25">
      <c r="A1396" s="198" t="s">
        <v>754</v>
      </c>
      <c r="B1396" s="40">
        <v>956</v>
      </c>
      <c r="C1396" s="41">
        <v>11</v>
      </c>
      <c r="D1396" s="41" t="s">
        <v>97</v>
      </c>
      <c r="E1396" s="41" t="s">
        <v>755</v>
      </c>
      <c r="F1396" s="41" t="s">
        <v>19</v>
      </c>
      <c r="G1396" s="81"/>
      <c r="H1396" s="42">
        <f t="shared" ref="H1396:L1398" si="970">H1397</f>
        <v>4200</v>
      </c>
      <c r="I1396" s="42">
        <f t="shared" si="970"/>
        <v>0</v>
      </c>
      <c r="J1396" s="42">
        <f t="shared" si="970"/>
        <v>0</v>
      </c>
      <c r="K1396" s="42">
        <f t="shared" si="970"/>
        <v>0</v>
      </c>
      <c r="L1396" s="239">
        <f t="shared" si="970"/>
        <v>0</v>
      </c>
      <c r="M1396" s="63">
        <f t="shared" si="935"/>
        <v>0</v>
      </c>
      <c r="N1396" s="63" t="s">
        <v>683</v>
      </c>
      <c r="O1396" s="63">
        <f t="shared" si="936"/>
        <v>0</v>
      </c>
      <c r="P1396" s="63" t="s">
        <v>683</v>
      </c>
      <c r="Q1396" s="63">
        <f t="shared" si="937"/>
        <v>-4200</v>
      </c>
      <c r="R1396" s="63">
        <f t="shared" si="938"/>
        <v>0</v>
      </c>
    </row>
    <row r="1397" spans="1:18" s="16" customFormat="1" ht="63.75" x14ac:dyDescent="0.25">
      <c r="A1397" s="198" t="s">
        <v>756</v>
      </c>
      <c r="B1397" s="40">
        <v>956</v>
      </c>
      <c r="C1397" s="41">
        <v>11</v>
      </c>
      <c r="D1397" s="41" t="s">
        <v>97</v>
      </c>
      <c r="E1397" s="41" t="s">
        <v>755</v>
      </c>
      <c r="F1397" s="41" t="s">
        <v>19</v>
      </c>
      <c r="G1397" s="81"/>
      <c r="H1397" s="42">
        <f t="shared" si="970"/>
        <v>4200</v>
      </c>
      <c r="I1397" s="42">
        <f t="shared" si="970"/>
        <v>0</v>
      </c>
      <c r="J1397" s="42">
        <f t="shared" si="970"/>
        <v>0</v>
      </c>
      <c r="K1397" s="42">
        <f t="shared" si="970"/>
        <v>0</v>
      </c>
      <c r="L1397" s="239">
        <f t="shared" si="970"/>
        <v>0</v>
      </c>
      <c r="M1397" s="63">
        <f t="shared" si="935"/>
        <v>0</v>
      </c>
      <c r="N1397" s="63" t="s">
        <v>683</v>
      </c>
      <c r="O1397" s="63">
        <f t="shared" si="936"/>
        <v>0</v>
      </c>
      <c r="P1397" s="63" t="s">
        <v>683</v>
      </c>
      <c r="Q1397" s="63">
        <f t="shared" si="937"/>
        <v>-4200</v>
      </c>
      <c r="R1397" s="63">
        <f t="shared" si="938"/>
        <v>0</v>
      </c>
    </row>
    <row r="1398" spans="1:18" ht="25.5" x14ac:dyDescent="0.25">
      <c r="A1398" s="199" t="s">
        <v>47</v>
      </c>
      <c r="B1398" s="60">
        <v>956</v>
      </c>
      <c r="C1398" s="4">
        <v>11</v>
      </c>
      <c r="D1398" s="4" t="s">
        <v>97</v>
      </c>
      <c r="E1398" s="4" t="s">
        <v>755</v>
      </c>
      <c r="F1398" s="4" t="s">
        <v>24</v>
      </c>
      <c r="G1398" s="75"/>
      <c r="H1398" s="59">
        <f t="shared" si="970"/>
        <v>4200</v>
      </c>
      <c r="I1398" s="59">
        <f t="shared" si="970"/>
        <v>0</v>
      </c>
      <c r="J1398" s="59">
        <f t="shared" si="970"/>
        <v>0</v>
      </c>
      <c r="K1398" s="59">
        <f t="shared" si="970"/>
        <v>0</v>
      </c>
      <c r="L1398" s="240">
        <f t="shared" si="970"/>
        <v>0</v>
      </c>
      <c r="M1398" s="3">
        <f t="shared" si="935"/>
        <v>0</v>
      </c>
      <c r="N1398" s="3" t="s">
        <v>683</v>
      </c>
      <c r="O1398" s="3">
        <f t="shared" si="936"/>
        <v>0</v>
      </c>
      <c r="P1398" s="3" t="s">
        <v>683</v>
      </c>
      <c r="Q1398" s="3">
        <f t="shared" si="937"/>
        <v>-4200</v>
      </c>
      <c r="R1398" s="3">
        <f t="shared" si="938"/>
        <v>0</v>
      </c>
    </row>
    <row r="1399" spans="1:18" ht="25.5" x14ac:dyDescent="0.25">
      <c r="A1399" s="199" t="s">
        <v>11</v>
      </c>
      <c r="B1399" s="60">
        <v>956</v>
      </c>
      <c r="C1399" s="4">
        <v>11</v>
      </c>
      <c r="D1399" s="4" t="s">
        <v>97</v>
      </c>
      <c r="E1399" s="4" t="s">
        <v>755</v>
      </c>
      <c r="F1399" s="4" t="s">
        <v>32</v>
      </c>
      <c r="G1399" s="75"/>
      <c r="H1399" s="59">
        <f t="shared" ref="H1399:L1399" si="971">H1400+H1401+H1402</f>
        <v>4200</v>
      </c>
      <c r="I1399" s="59">
        <f t="shared" si="971"/>
        <v>0</v>
      </c>
      <c r="J1399" s="59">
        <f t="shared" si="971"/>
        <v>0</v>
      </c>
      <c r="K1399" s="59">
        <f t="shared" si="971"/>
        <v>0</v>
      </c>
      <c r="L1399" s="240">
        <f t="shared" si="971"/>
        <v>0</v>
      </c>
      <c r="M1399" s="3">
        <f t="shared" si="935"/>
        <v>0</v>
      </c>
      <c r="N1399" s="3" t="s">
        <v>683</v>
      </c>
      <c r="O1399" s="3">
        <f t="shared" si="936"/>
        <v>0</v>
      </c>
      <c r="P1399" s="3" t="s">
        <v>683</v>
      </c>
      <c r="Q1399" s="3">
        <f t="shared" si="937"/>
        <v>-4200</v>
      </c>
      <c r="R1399" s="3">
        <f t="shared" si="938"/>
        <v>0</v>
      </c>
    </row>
    <row r="1400" spans="1:18" s="15" customFormat="1" ht="25.5" x14ac:dyDescent="0.25">
      <c r="A1400" s="212" t="s">
        <v>36</v>
      </c>
      <c r="B1400" s="7">
        <v>956</v>
      </c>
      <c r="C1400" s="8">
        <v>11</v>
      </c>
      <c r="D1400" s="8" t="s">
        <v>97</v>
      </c>
      <c r="E1400" s="8" t="s">
        <v>755</v>
      </c>
      <c r="F1400" s="47" t="s">
        <v>27</v>
      </c>
      <c r="G1400" s="96"/>
      <c r="H1400" s="43"/>
      <c r="I1400" s="106"/>
      <c r="J1400" s="87"/>
      <c r="K1400" s="68"/>
      <c r="L1400" s="236"/>
      <c r="M1400" s="69">
        <f t="shared" si="935"/>
        <v>0</v>
      </c>
      <c r="N1400" s="69" t="s">
        <v>683</v>
      </c>
      <c r="O1400" s="69">
        <f t="shared" si="936"/>
        <v>0</v>
      </c>
      <c r="P1400" s="69" t="s">
        <v>683</v>
      </c>
      <c r="Q1400" s="69">
        <f t="shared" si="937"/>
        <v>0</v>
      </c>
      <c r="R1400" s="69" t="s">
        <v>683</v>
      </c>
    </row>
    <row r="1401" spans="1:18" s="15" customFormat="1" ht="51" x14ac:dyDescent="0.2">
      <c r="A1401" s="200" t="s">
        <v>146</v>
      </c>
      <c r="B1401" s="7">
        <v>956</v>
      </c>
      <c r="C1401" s="8">
        <v>11</v>
      </c>
      <c r="D1401" s="8" t="s">
        <v>97</v>
      </c>
      <c r="E1401" s="8" t="s">
        <v>755</v>
      </c>
      <c r="F1401" s="8" t="s">
        <v>147</v>
      </c>
      <c r="G1401" s="96"/>
      <c r="H1401" s="43"/>
      <c r="I1401" s="106"/>
      <c r="J1401" s="87"/>
      <c r="K1401" s="68"/>
      <c r="L1401" s="236"/>
      <c r="M1401" s="69">
        <f t="shared" si="935"/>
        <v>0</v>
      </c>
      <c r="N1401" s="69" t="s">
        <v>683</v>
      </c>
      <c r="O1401" s="69">
        <f t="shared" si="936"/>
        <v>0</v>
      </c>
      <c r="P1401" s="69" t="s">
        <v>683</v>
      </c>
      <c r="Q1401" s="69">
        <f t="shared" si="937"/>
        <v>0</v>
      </c>
      <c r="R1401" s="69" t="s">
        <v>683</v>
      </c>
    </row>
    <row r="1402" spans="1:18" s="15" customFormat="1" ht="13.5" x14ac:dyDescent="0.25">
      <c r="A1402" s="212" t="s">
        <v>45</v>
      </c>
      <c r="B1402" s="7">
        <v>956</v>
      </c>
      <c r="C1402" s="8">
        <v>11</v>
      </c>
      <c r="D1402" s="8" t="s">
        <v>97</v>
      </c>
      <c r="E1402" s="8" t="s">
        <v>755</v>
      </c>
      <c r="F1402" s="47" t="s">
        <v>25</v>
      </c>
      <c r="G1402" s="96"/>
      <c r="H1402" s="43">
        <v>4200</v>
      </c>
      <c r="I1402" s="106"/>
      <c r="J1402" s="87"/>
      <c r="K1402" s="68"/>
      <c r="L1402" s="236"/>
      <c r="M1402" s="69">
        <f t="shared" si="935"/>
        <v>0</v>
      </c>
      <c r="N1402" s="69" t="s">
        <v>683</v>
      </c>
      <c r="O1402" s="69">
        <f t="shared" si="936"/>
        <v>0</v>
      </c>
      <c r="P1402" s="69" t="s">
        <v>683</v>
      </c>
      <c r="Q1402" s="69">
        <f t="shared" si="937"/>
        <v>-4200</v>
      </c>
      <c r="R1402" s="69">
        <f t="shared" si="938"/>
        <v>0</v>
      </c>
    </row>
    <row r="1403" spans="1:18" s="16" customFormat="1" ht="51" x14ac:dyDescent="0.2">
      <c r="A1403" s="177" t="s">
        <v>630</v>
      </c>
      <c r="B1403" s="61" t="s">
        <v>575</v>
      </c>
      <c r="C1403" s="61" t="s">
        <v>234</v>
      </c>
      <c r="D1403" s="61" t="s">
        <v>97</v>
      </c>
      <c r="E1403" s="61" t="s">
        <v>631</v>
      </c>
      <c r="F1403" s="61" t="s">
        <v>19</v>
      </c>
      <c r="G1403" s="61"/>
      <c r="H1403" s="62">
        <f>H1404</f>
        <v>205730</v>
      </c>
      <c r="I1403" s="62">
        <f>I1404</f>
        <v>319019.12</v>
      </c>
      <c r="J1403" s="88">
        <f t="shared" ref="J1403:J1404" si="972">J1404</f>
        <v>370062.12</v>
      </c>
      <c r="K1403" s="62">
        <f t="shared" ref="K1403:L1404" si="973">K1404</f>
        <v>370062.12</v>
      </c>
      <c r="L1403" s="234">
        <f t="shared" si="973"/>
        <v>370062.12</v>
      </c>
      <c r="M1403" s="63">
        <f t="shared" si="935"/>
        <v>51043</v>
      </c>
      <c r="N1403" s="63">
        <f t="shared" si="940"/>
        <v>115.99998144311851</v>
      </c>
      <c r="O1403" s="63">
        <f t="shared" si="936"/>
        <v>0</v>
      </c>
      <c r="P1403" s="63">
        <f t="shared" si="941"/>
        <v>100</v>
      </c>
      <c r="Q1403" s="63">
        <f t="shared" si="937"/>
        <v>164332.12</v>
      </c>
      <c r="R1403" s="63">
        <f t="shared" si="938"/>
        <v>179.87756768580178</v>
      </c>
    </row>
    <row r="1404" spans="1:18" ht="25.5" x14ac:dyDescent="0.2">
      <c r="A1404" s="179" t="s">
        <v>47</v>
      </c>
      <c r="B1404" s="64" t="s">
        <v>575</v>
      </c>
      <c r="C1404" s="64" t="s">
        <v>234</v>
      </c>
      <c r="D1404" s="64" t="s">
        <v>97</v>
      </c>
      <c r="E1404" s="64" t="s">
        <v>631</v>
      </c>
      <c r="F1404" s="64">
        <v>200</v>
      </c>
      <c r="G1404" s="64"/>
      <c r="H1404" s="65">
        <f>H1405</f>
        <v>205730</v>
      </c>
      <c r="I1404" s="65">
        <f>I1405</f>
        <v>319019.12</v>
      </c>
      <c r="J1404" s="86">
        <f t="shared" si="972"/>
        <v>370062.12</v>
      </c>
      <c r="K1404" s="65">
        <f t="shared" si="973"/>
        <v>370062.12</v>
      </c>
      <c r="L1404" s="235">
        <f t="shared" si="973"/>
        <v>370062.12</v>
      </c>
      <c r="M1404" s="3">
        <f t="shared" si="935"/>
        <v>51043</v>
      </c>
      <c r="N1404" s="3">
        <f t="shared" si="940"/>
        <v>115.99998144311851</v>
      </c>
      <c r="O1404" s="3">
        <f t="shared" si="936"/>
        <v>0</v>
      </c>
      <c r="P1404" s="3">
        <f t="shared" si="941"/>
        <v>100</v>
      </c>
      <c r="Q1404" s="3">
        <f t="shared" si="937"/>
        <v>164332.12</v>
      </c>
      <c r="R1404" s="3">
        <f t="shared" si="938"/>
        <v>179.87756768580178</v>
      </c>
    </row>
    <row r="1405" spans="1:18" ht="25.5" x14ac:dyDescent="0.2">
      <c r="A1405" s="228" t="s">
        <v>11</v>
      </c>
      <c r="B1405" s="89" t="s">
        <v>575</v>
      </c>
      <c r="C1405" s="89" t="s">
        <v>234</v>
      </c>
      <c r="D1405" s="89" t="s">
        <v>97</v>
      </c>
      <c r="E1405" s="89" t="s">
        <v>631</v>
      </c>
      <c r="F1405" s="89">
        <v>240</v>
      </c>
      <c r="G1405" s="89"/>
      <c r="H1405" s="123">
        <f>H1406+H1407</f>
        <v>205730</v>
      </c>
      <c r="I1405" s="123">
        <v>319019.12</v>
      </c>
      <c r="J1405" s="130">
        <f t="shared" ref="J1405:L1405" si="974">J1406+J1407</f>
        <v>370062.12</v>
      </c>
      <c r="K1405" s="123">
        <f t="shared" si="974"/>
        <v>370062.12</v>
      </c>
      <c r="L1405" s="260">
        <f t="shared" si="974"/>
        <v>370062.12</v>
      </c>
      <c r="M1405" s="3">
        <f t="shared" ref="M1405:M1407" si="975">J1405-I1405</f>
        <v>51043</v>
      </c>
      <c r="N1405" s="3">
        <f t="shared" ref="N1405" si="976">J1405/I1405*100</f>
        <v>115.99998144311851</v>
      </c>
      <c r="O1405" s="3">
        <f t="shared" ref="O1405:O1407" si="977">L1405-K1405</f>
        <v>0</v>
      </c>
      <c r="P1405" s="3">
        <f t="shared" ref="P1405:P1407" si="978">L1405/K1405*100</f>
        <v>100</v>
      </c>
      <c r="Q1405" s="3">
        <f t="shared" ref="Q1405:Q1407" si="979">L1405-H1405</f>
        <v>164332.12</v>
      </c>
      <c r="R1405" s="3">
        <f t="shared" ref="R1405:R1407" si="980">L1405/H1405*100</f>
        <v>179.87756768580178</v>
      </c>
    </row>
    <row r="1406" spans="1:18" s="15" customFormat="1" x14ac:dyDescent="0.2">
      <c r="A1406" s="196" t="s">
        <v>331</v>
      </c>
      <c r="B1406" s="96" t="s">
        <v>575</v>
      </c>
      <c r="C1406" s="96" t="s">
        <v>234</v>
      </c>
      <c r="D1406" s="96" t="s">
        <v>97</v>
      </c>
      <c r="E1406" s="96" t="s">
        <v>631</v>
      </c>
      <c r="F1406" s="96" t="s">
        <v>25</v>
      </c>
      <c r="G1406" s="96"/>
      <c r="H1406" s="140"/>
      <c r="I1406" s="135"/>
      <c r="J1406" s="141">
        <v>280632.12</v>
      </c>
      <c r="K1406" s="135">
        <v>280632.12</v>
      </c>
      <c r="L1406" s="249">
        <v>280632.12</v>
      </c>
      <c r="M1406" s="69">
        <f t="shared" si="975"/>
        <v>280632.12</v>
      </c>
      <c r="N1406" s="69" t="s">
        <v>683</v>
      </c>
      <c r="O1406" s="69">
        <f t="shared" si="977"/>
        <v>0</v>
      </c>
      <c r="P1406" s="69">
        <f t="shared" si="978"/>
        <v>100</v>
      </c>
      <c r="Q1406" s="69">
        <f t="shared" si="979"/>
        <v>280632.12</v>
      </c>
      <c r="R1406" s="69" t="s">
        <v>683</v>
      </c>
    </row>
    <row r="1407" spans="1:18" s="15" customFormat="1" x14ac:dyDescent="0.2">
      <c r="A1407" s="196" t="s">
        <v>331</v>
      </c>
      <c r="B1407" s="96" t="s">
        <v>575</v>
      </c>
      <c r="C1407" s="96" t="s">
        <v>234</v>
      </c>
      <c r="D1407" s="96" t="s">
        <v>97</v>
      </c>
      <c r="E1407" s="96" t="s">
        <v>631</v>
      </c>
      <c r="F1407" s="96" t="s">
        <v>25</v>
      </c>
      <c r="G1407" s="96" t="s">
        <v>632</v>
      </c>
      <c r="H1407" s="140">
        <v>205730</v>
      </c>
      <c r="I1407" s="135"/>
      <c r="J1407" s="141">
        <v>89430</v>
      </c>
      <c r="K1407" s="135">
        <v>89430</v>
      </c>
      <c r="L1407" s="249">
        <v>89430</v>
      </c>
      <c r="M1407" s="69">
        <f t="shared" si="975"/>
        <v>89430</v>
      </c>
      <c r="N1407" s="69" t="s">
        <v>683</v>
      </c>
      <c r="O1407" s="69">
        <f t="shared" si="977"/>
        <v>0</v>
      </c>
      <c r="P1407" s="69">
        <f t="shared" si="978"/>
        <v>100</v>
      </c>
      <c r="Q1407" s="69">
        <f t="shared" si="979"/>
        <v>-116300</v>
      </c>
      <c r="R1407" s="69">
        <f t="shared" si="980"/>
        <v>43.469596072522236</v>
      </c>
    </row>
    <row r="1408" spans="1:18" x14ac:dyDescent="0.2">
      <c r="A1408" s="229"/>
      <c r="B1408" s="60"/>
      <c r="C1408" s="4"/>
      <c r="D1408" s="4"/>
      <c r="E1408" s="4"/>
      <c r="F1408" s="4"/>
      <c r="G1408" s="136"/>
      <c r="H1408" s="137"/>
      <c r="I1408" s="137"/>
      <c r="J1408" s="138"/>
      <c r="K1408" s="137"/>
      <c r="L1408" s="263"/>
      <c r="M1408" s="3"/>
      <c r="N1408" s="3"/>
      <c r="O1408" s="3"/>
      <c r="P1408" s="3"/>
      <c r="Q1408" s="3"/>
      <c r="R1408" s="3"/>
    </row>
    <row r="1409" spans="1:18" x14ac:dyDescent="0.2">
      <c r="I1409" s="51"/>
      <c r="J1409" s="51"/>
      <c r="K1409" s="51"/>
      <c r="L1409" s="264"/>
      <c r="M1409" s="51"/>
    </row>
    <row r="1410" spans="1:18" x14ac:dyDescent="0.2">
      <c r="I1410" s="51"/>
      <c r="J1410" s="51"/>
      <c r="K1410" s="51"/>
      <c r="L1410" s="264"/>
    </row>
    <row r="1411" spans="1:18" x14ac:dyDescent="0.2">
      <c r="A1411" s="174" t="s">
        <v>675</v>
      </c>
      <c r="R1411" s="48" t="s">
        <v>676</v>
      </c>
    </row>
  </sheetData>
  <autoFilter ref="M1:R1411">
    <filterColumn colId="4" showButton="0"/>
  </autoFilter>
  <sortState caseSensitive="1" ref="A1:R1410">
    <sortCondition descending="1" ref="F10"/>
    <sortCondition ref="G10"/>
    <sortCondition ref="I10"/>
    <sortCondition ref="J10"/>
    <sortCondition ref="K10"/>
    <sortCondition ref="L10"/>
  </sortState>
  <mergeCells count="18">
    <mergeCell ref="B9:G9"/>
    <mergeCell ref="I5:J5"/>
    <mergeCell ref="K5:K8"/>
    <mergeCell ref="L5:L8"/>
    <mergeCell ref="H5:H8"/>
    <mergeCell ref="O5:R5"/>
    <mergeCell ref="Q1:R1"/>
    <mergeCell ref="A2:R2"/>
    <mergeCell ref="A3:R3"/>
    <mergeCell ref="A5:A8"/>
    <mergeCell ref="I6:I8"/>
    <mergeCell ref="J6:J8"/>
    <mergeCell ref="O6:P7"/>
    <mergeCell ref="Q6:R7"/>
    <mergeCell ref="M5:N6"/>
    <mergeCell ref="M7:M8"/>
    <mergeCell ref="N7:N8"/>
    <mergeCell ref="B5:G8"/>
  </mergeCells>
  <printOptions horizontalCentered="1" verticalCentered="1"/>
  <pageMargins left="0.31496062992125984" right="0.11811023622047245" top="0.35433070866141736" bottom="0.39370078740157483" header="0.31496062992125984" footer="0.31496062992125984"/>
  <pageSetup paperSize="9" scale="73" orientation="landscape" horizontalDpi="180" verticalDpi="180" r:id="rId1"/>
  <rowBreaks count="1" manualBreakCount="1">
    <brk id="90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2024 год</vt:lpstr>
      <vt:lpstr>Лист1</vt:lpstr>
      <vt:lpstr>Лист2</vt:lpstr>
      <vt:lpstr>Лист3</vt:lpstr>
      <vt:lpstr>'2024 год'!Область_печати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2025-03-19T13:26:16Z</dcterms:modified>
</cp:coreProperties>
</file>