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нев" sheetId="2" state="hidden" r:id="rId2"/>
  </sheets>
  <definedNames>
    <definedName name="_xlnm.Print_Area" localSheetId="0">Лист1!$A$1:$I$50</definedName>
  </definedNames>
  <calcPr calcId="145621"/>
</workbook>
</file>

<file path=xl/calcChain.xml><?xml version="1.0" encoding="utf-8"?>
<calcChain xmlns="http://schemas.openxmlformats.org/spreadsheetml/2006/main">
  <c r="E8" i="1" l="1"/>
  <c r="D8" i="1"/>
  <c r="E21" i="1"/>
  <c r="D21" i="1"/>
  <c r="E22" i="1"/>
  <c r="D22" i="1"/>
  <c r="E41" i="1"/>
  <c r="D41" i="1"/>
  <c r="E33" i="1"/>
  <c r="D33" i="1"/>
  <c r="D23" i="1"/>
  <c r="I12" i="1"/>
  <c r="H12" i="1"/>
  <c r="G12" i="1"/>
  <c r="F12" i="1"/>
  <c r="E12" i="1"/>
  <c r="D12" i="1"/>
  <c r="C12" i="1"/>
  <c r="E18" i="1"/>
  <c r="I18" i="1" s="1"/>
  <c r="D18" i="1"/>
  <c r="C18" i="1"/>
  <c r="I20" i="1"/>
  <c r="H20" i="1"/>
  <c r="I19" i="1"/>
  <c r="H19" i="1"/>
  <c r="H18" i="1"/>
  <c r="G20" i="1"/>
  <c r="F20" i="1"/>
  <c r="G19" i="1"/>
  <c r="F19" i="1"/>
  <c r="F18" i="1"/>
  <c r="C44" i="1"/>
  <c r="C39" i="1"/>
  <c r="C37" i="1"/>
  <c r="C31" i="1"/>
  <c r="C30" i="1" s="1"/>
  <c r="C16" i="1"/>
  <c r="C14" i="1"/>
  <c r="C10" i="1"/>
  <c r="C9" i="1" s="1"/>
  <c r="G18" i="1" l="1"/>
  <c r="C36" i="1"/>
  <c r="C13" i="1"/>
  <c r="G46" i="1"/>
  <c r="G17" i="1"/>
  <c r="I46" i="1" l="1"/>
  <c r="I43" i="1"/>
  <c r="I42" i="1"/>
  <c r="I41" i="1"/>
  <c r="I35" i="1"/>
  <c r="F16" i="1"/>
  <c r="H16" i="1"/>
  <c r="I16" i="1"/>
  <c r="F25" i="1" l="1"/>
  <c r="G25" i="1"/>
  <c r="H25" i="1"/>
  <c r="I25" i="1"/>
  <c r="F27" i="1"/>
  <c r="G27" i="1"/>
  <c r="H27" i="1"/>
  <c r="I27" i="1"/>
  <c r="F29" i="1"/>
  <c r="G29" i="1"/>
  <c r="H29" i="1"/>
  <c r="I29" i="1"/>
  <c r="F32" i="1"/>
  <c r="G32" i="1"/>
  <c r="H32" i="1"/>
  <c r="I32" i="1"/>
  <c r="F35" i="1"/>
  <c r="G35" i="1"/>
  <c r="H35" i="1"/>
  <c r="F38" i="1"/>
  <c r="G38" i="1"/>
  <c r="H38" i="1"/>
  <c r="I38" i="1"/>
  <c r="F40" i="1"/>
  <c r="G40" i="1"/>
  <c r="H40" i="1"/>
  <c r="I40" i="1"/>
  <c r="F43" i="1"/>
  <c r="G43" i="1"/>
  <c r="H43" i="1"/>
  <c r="F45" i="1" l="1"/>
  <c r="H45" i="1"/>
  <c r="F46" i="1"/>
  <c r="H46" i="1"/>
  <c r="F11" i="1"/>
  <c r="H11" i="1"/>
  <c r="I11" i="1"/>
  <c r="F15" i="1"/>
  <c r="H15" i="1"/>
  <c r="F17" i="1"/>
  <c r="H17" i="1"/>
  <c r="I17" i="1"/>
  <c r="F24" i="1" l="1"/>
  <c r="H24" i="1"/>
  <c r="G24" i="1"/>
  <c r="I24" i="1"/>
  <c r="H23" i="1" l="1"/>
  <c r="F23" i="1"/>
  <c r="G23" i="1"/>
  <c r="F28" i="1"/>
  <c r="H28" i="1"/>
  <c r="G28" i="1"/>
  <c r="I28" i="1"/>
  <c r="F26" i="1"/>
  <c r="H26" i="1"/>
  <c r="G26" i="1"/>
  <c r="I26" i="1"/>
  <c r="D37" i="1"/>
  <c r="E37" i="1"/>
  <c r="I23" i="1" l="1"/>
  <c r="F37" i="1"/>
  <c r="H37" i="1"/>
  <c r="G37" i="1"/>
  <c r="I37" i="1"/>
  <c r="E14" i="1" l="1"/>
  <c r="D14" i="1"/>
  <c r="D13" i="1" s="1"/>
  <c r="F14" i="1" l="1"/>
  <c r="H14" i="1"/>
  <c r="E13" i="1"/>
  <c r="D44" i="1"/>
  <c r="E44" i="1"/>
  <c r="D39" i="1"/>
  <c r="E39" i="1"/>
  <c r="D31" i="1"/>
  <c r="E31" i="1"/>
  <c r="D10" i="1"/>
  <c r="E10" i="1"/>
  <c r="D72" i="2"/>
  <c r="E72" i="2"/>
  <c r="G72" i="2"/>
  <c r="F72" i="2"/>
  <c r="D70" i="2"/>
  <c r="E70" i="2"/>
  <c r="D68" i="2"/>
  <c r="E68" i="2"/>
  <c r="D65" i="2"/>
  <c r="E65" i="2"/>
  <c r="D63" i="2"/>
  <c r="E63" i="2"/>
  <c r="D61" i="2"/>
  <c r="E61" i="2"/>
  <c r="D55" i="2"/>
  <c r="D53" i="2"/>
  <c r="D51" i="2"/>
  <c r="D45" i="2"/>
  <c r="D44" i="2" s="1"/>
  <c r="D41" i="2"/>
  <c r="D40" i="2" s="1"/>
  <c r="D38" i="2"/>
  <c r="D37" i="2" s="1"/>
  <c r="D36" i="2" s="1"/>
  <c r="D34" i="2"/>
  <c r="D31" i="2"/>
  <c r="D28" i="2"/>
  <c r="D26" i="2"/>
  <c r="D25" i="2"/>
  <c r="D19" i="2"/>
  <c r="D18" i="2"/>
  <c r="D12" i="2"/>
  <c r="D11" i="2" s="1"/>
  <c r="G44" i="2"/>
  <c r="F44" i="2"/>
  <c r="G43" i="2"/>
  <c r="F43" i="2"/>
  <c r="F9" i="2" s="1"/>
  <c r="G61" i="2"/>
  <c r="G63" i="2"/>
  <c r="G65" i="2"/>
  <c r="G68" i="2"/>
  <c r="F50" i="2"/>
  <c r="F55" i="2"/>
  <c r="G55" i="2"/>
  <c r="G70" i="2"/>
  <c r="F70" i="2"/>
  <c r="F68" i="2"/>
  <c r="F65" i="2"/>
  <c r="F63" i="2"/>
  <c r="F61" i="2"/>
  <c r="G45" i="2"/>
  <c r="F45" i="2"/>
  <c r="G38" i="2"/>
  <c r="G34" i="2"/>
  <c r="F34" i="2"/>
  <c r="F33" i="2" s="1"/>
  <c r="F38" i="2"/>
  <c r="F37" i="2" s="1"/>
  <c r="F36" i="2" s="1"/>
  <c r="G31" i="2"/>
  <c r="F31" i="2"/>
  <c r="G26" i="2"/>
  <c r="G25" i="2" s="1"/>
  <c r="I30" i="2"/>
  <c r="J30" i="2"/>
  <c r="K30" i="2"/>
  <c r="L30" i="2"/>
  <c r="F26" i="2"/>
  <c r="F25" i="2" s="1"/>
  <c r="F19" i="2"/>
  <c r="G19" i="2"/>
  <c r="L57" i="2"/>
  <c r="K57" i="2"/>
  <c r="J57" i="2"/>
  <c r="I57" i="2"/>
  <c r="D56" i="2"/>
  <c r="L54" i="2"/>
  <c r="K54" i="2"/>
  <c r="J54" i="2"/>
  <c r="I54" i="2"/>
  <c r="G53" i="2"/>
  <c r="F53" i="2"/>
  <c r="L52" i="2"/>
  <c r="K52" i="2"/>
  <c r="J52" i="2"/>
  <c r="I52" i="2"/>
  <c r="G51" i="2"/>
  <c r="F51" i="2"/>
  <c r="L51" i="2"/>
  <c r="L49" i="2"/>
  <c r="K49" i="2"/>
  <c r="J49" i="2"/>
  <c r="I49" i="2"/>
  <c r="L48" i="2"/>
  <c r="K48" i="2"/>
  <c r="J48" i="2"/>
  <c r="I48" i="2"/>
  <c r="D47" i="2"/>
  <c r="L46" i="2"/>
  <c r="K46" i="2"/>
  <c r="J46" i="2"/>
  <c r="I46" i="2"/>
  <c r="D42" i="2"/>
  <c r="F41" i="2"/>
  <c r="F40" i="2" s="1"/>
  <c r="L39" i="2"/>
  <c r="K39" i="2"/>
  <c r="I39" i="2"/>
  <c r="D35" i="2"/>
  <c r="L32" i="2"/>
  <c r="K32" i="2"/>
  <c r="J32" i="2"/>
  <c r="I32" i="2"/>
  <c r="G28" i="2"/>
  <c r="F28" i="2"/>
  <c r="D29" i="2"/>
  <c r="K27" i="2"/>
  <c r="J27" i="2"/>
  <c r="I27" i="2"/>
  <c r="L23" i="2"/>
  <c r="K23" i="2"/>
  <c r="I23" i="2"/>
  <c r="L22" i="2"/>
  <c r="K22" i="2"/>
  <c r="J22" i="2"/>
  <c r="I22" i="2"/>
  <c r="L21" i="2"/>
  <c r="K21" i="2"/>
  <c r="J21" i="2"/>
  <c r="I21" i="2"/>
  <c r="L20" i="2"/>
  <c r="K20" i="2"/>
  <c r="J20" i="2"/>
  <c r="I20" i="2"/>
  <c r="F18" i="2"/>
  <c r="L19" i="2"/>
  <c r="L17" i="2"/>
  <c r="K17" i="2"/>
  <c r="J17" i="2"/>
  <c r="I17" i="2"/>
  <c r="L16" i="2"/>
  <c r="K16" i="2"/>
  <c r="I16" i="2"/>
  <c r="G12" i="2"/>
  <c r="G11" i="2" s="1"/>
  <c r="F12" i="2"/>
  <c r="F11" i="2" s="1"/>
  <c r="D15" i="2"/>
  <c r="D14" i="2"/>
  <c r="D13" i="2"/>
  <c r="L13" i="2" s="1"/>
  <c r="G16" i="1" l="1"/>
  <c r="F31" i="1"/>
  <c r="H31" i="1"/>
  <c r="G31" i="1"/>
  <c r="I31" i="1"/>
  <c r="F34" i="1"/>
  <c r="H34" i="1"/>
  <c r="G34" i="1"/>
  <c r="I34" i="1"/>
  <c r="G42" i="1"/>
  <c r="F42" i="1"/>
  <c r="H42" i="1"/>
  <c r="F44" i="1"/>
  <c r="H44" i="1"/>
  <c r="F39" i="1"/>
  <c r="H39" i="1"/>
  <c r="G39" i="1"/>
  <c r="I39" i="1"/>
  <c r="H10" i="1"/>
  <c r="F10" i="1"/>
  <c r="I10" i="1"/>
  <c r="H13" i="1"/>
  <c r="F13" i="1"/>
  <c r="I13" i="1"/>
  <c r="E36" i="1"/>
  <c r="D36" i="1"/>
  <c r="D9" i="1"/>
  <c r="E30" i="1"/>
  <c r="D30" i="1"/>
  <c r="E9" i="1"/>
  <c r="D50" i="2"/>
  <c r="D43" i="2" s="1"/>
  <c r="D33" i="2"/>
  <c r="D24" i="2"/>
  <c r="G50" i="2"/>
  <c r="G24" i="2"/>
  <c r="L56" i="2"/>
  <c r="J51" i="2"/>
  <c r="I55" i="2"/>
  <c r="I12" i="2"/>
  <c r="I35" i="2"/>
  <c r="I38" i="2"/>
  <c r="E57" i="2"/>
  <c r="L14" i="2"/>
  <c r="K15" i="2"/>
  <c r="K19" i="2"/>
  <c r="K13" i="2"/>
  <c r="I14" i="2"/>
  <c r="J15" i="2"/>
  <c r="G18" i="2"/>
  <c r="H23" i="2" s="1"/>
  <c r="J26" i="2"/>
  <c r="K29" i="2"/>
  <c r="K31" i="2"/>
  <c r="K42" i="2"/>
  <c r="K51" i="2"/>
  <c r="K26" i="2"/>
  <c r="K47" i="2"/>
  <c r="K53" i="2"/>
  <c r="J13" i="2"/>
  <c r="K14" i="2"/>
  <c r="L15" i="2"/>
  <c r="J19" i="2"/>
  <c r="H14" i="2"/>
  <c r="H12" i="2"/>
  <c r="J12" i="2"/>
  <c r="I13" i="2"/>
  <c r="J14" i="2"/>
  <c r="I15" i="2"/>
  <c r="I19" i="2"/>
  <c r="F24" i="2"/>
  <c r="I26" i="2"/>
  <c r="J29" i="2"/>
  <c r="L29" i="2"/>
  <c r="J31" i="2"/>
  <c r="L31" i="2"/>
  <c r="L35" i="2"/>
  <c r="J35" i="2"/>
  <c r="K35" i="2"/>
  <c r="L38" i="2"/>
  <c r="J38" i="2"/>
  <c r="G37" i="2"/>
  <c r="G36" i="2" s="1"/>
  <c r="G33" i="2" s="1"/>
  <c r="K38" i="2"/>
  <c r="E42" i="2"/>
  <c r="E41" i="2" s="1"/>
  <c r="E40" i="2" s="1"/>
  <c r="I29" i="2"/>
  <c r="I31" i="2"/>
  <c r="G41" i="2"/>
  <c r="J42" i="2"/>
  <c r="L42" i="2"/>
  <c r="J47" i="2"/>
  <c r="L47" i="2"/>
  <c r="I51" i="2"/>
  <c r="J53" i="2"/>
  <c r="L53" i="2"/>
  <c r="K56" i="2"/>
  <c r="J56" i="2"/>
  <c r="H57" i="2"/>
  <c r="I42" i="2"/>
  <c r="I47" i="2"/>
  <c r="I53" i="2"/>
  <c r="I56" i="2"/>
  <c r="G13" i="1" l="1"/>
  <c r="F30" i="1"/>
  <c r="H30" i="1"/>
  <c r="G30" i="1"/>
  <c r="I30" i="1"/>
  <c r="F33" i="1"/>
  <c r="H33" i="1"/>
  <c r="G33" i="1"/>
  <c r="I33" i="1"/>
  <c r="F41" i="1"/>
  <c r="H41" i="1"/>
  <c r="G41" i="1"/>
  <c r="F36" i="1"/>
  <c r="H36" i="1"/>
  <c r="G36" i="1"/>
  <c r="I36" i="1"/>
  <c r="F9" i="1"/>
  <c r="I9" i="1"/>
  <c r="H9" i="1"/>
  <c r="D10" i="2"/>
  <c r="D9" i="2" s="1"/>
  <c r="J55" i="2"/>
  <c r="J18" i="2"/>
  <c r="K55" i="2"/>
  <c r="L55" i="2"/>
  <c r="H19" i="2"/>
  <c r="H20" i="2"/>
  <c r="H22" i="2"/>
  <c r="F10" i="2"/>
  <c r="K50" i="2"/>
  <c r="K12" i="2"/>
  <c r="E52" i="2"/>
  <c r="E51" i="2" s="1"/>
  <c r="E54" i="2"/>
  <c r="E53" i="2" s="1"/>
  <c r="E20" i="2"/>
  <c r="E22" i="2"/>
  <c r="E21" i="2"/>
  <c r="E23" i="2"/>
  <c r="K18" i="2"/>
  <c r="E56" i="2"/>
  <c r="E55" i="2" s="1"/>
  <c r="L18" i="2"/>
  <c r="H21" i="2"/>
  <c r="I18" i="2"/>
  <c r="L41" i="2"/>
  <c r="J41" i="2"/>
  <c r="K41" i="2"/>
  <c r="I41" i="2"/>
  <c r="G40" i="2"/>
  <c r="H41" i="2" s="1"/>
  <c r="L45" i="2"/>
  <c r="J45" i="2"/>
  <c r="H45" i="2"/>
  <c r="K45" i="2"/>
  <c r="I45" i="2"/>
  <c r="K34" i="2"/>
  <c r="I34" i="2"/>
  <c r="J34" i="2"/>
  <c r="L34" i="2"/>
  <c r="L28" i="2"/>
  <c r="J28" i="2"/>
  <c r="K28" i="2"/>
  <c r="I28" i="2"/>
  <c r="L12" i="2"/>
  <c r="H15" i="2"/>
  <c r="H16" i="2"/>
  <c r="I11" i="2"/>
  <c r="H17" i="2"/>
  <c r="H13" i="2"/>
  <c r="J11" i="2"/>
  <c r="K37" i="2"/>
  <c r="I37" i="2"/>
  <c r="J37" i="2"/>
  <c r="L37" i="2"/>
  <c r="H22" i="1" l="1"/>
  <c r="I22" i="1"/>
  <c r="G22" i="1"/>
  <c r="F22" i="1"/>
  <c r="G21" i="1"/>
  <c r="E50" i="2"/>
  <c r="E19" i="2"/>
  <c r="E18" i="2" s="1"/>
  <c r="I50" i="2"/>
  <c r="E30" i="2"/>
  <c r="L50" i="2"/>
  <c r="H56" i="2"/>
  <c r="H54" i="2"/>
  <c r="H52" i="2"/>
  <c r="H55" i="2"/>
  <c r="H53" i="2"/>
  <c r="H51" i="2"/>
  <c r="J50" i="2"/>
  <c r="E39" i="2"/>
  <c r="E38" i="2" s="1"/>
  <c r="E37" i="2" s="1"/>
  <c r="E36" i="2" s="1"/>
  <c r="E35" i="2"/>
  <c r="E34" i="2" s="1"/>
  <c r="E46" i="2"/>
  <c r="E48" i="2"/>
  <c r="E49" i="2"/>
  <c r="E47" i="2"/>
  <c r="E27" i="2"/>
  <c r="E26" i="2" s="1"/>
  <c r="E25" i="2" s="1"/>
  <c r="E32" i="2"/>
  <c r="E31" i="2" s="1"/>
  <c r="E29" i="2"/>
  <c r="E28" i="2" s="1"/>
  <c r="E16" i="2"/>
  <c r="E17" i="2"/>
  <c r="E15" i="2"/>
  <c r="E14" i="2"/>
  <c r="E13" i="2"/>
  <c r="L36" i="2"/>
  <c r="J36" i="2"/>
  <c r="K36" i="2"/>
  <c r="I36" i="2"/>
  <c r="K11" i="2"/>
  <c r="L11" i="2"/>
  <c r="K25" i="2"/>
  <c r="L25" i="2"/>
  <c r="J25" i="2"/>
  <c r="I25" i="2"/>
  <c r="H46" i="2"/>
  <c r="K44" i="2"/>
  <c r="I44" i="2"/>
  <c r="H49" i="2"/>
  <c r="H48" i="2"/>
  <c r="L44" i="2"/>
  <c r="J44" i="2"/>
  <c r="H44" i="2"/>
  <c r="H47" i="2"/>
  <c r="L40" i="2"/>
  <c r="J40" i="2"/>
  <c r="K40" i="2"/>
  <c r="I40" i="2"/>
  <c r="H42" i="2"/>
  <c r="H21" i="1" l="1"/>
  <c r="I21" i="1"/>
  <c r="F21" i="1"/>
  <c r="E45" i="2"/>
  <c r="E44" i="2" s="1"/>
  <c r="E33" i="2"/>
  <c r="E24" i="2"/>
  <c r="E12" i="2"/>
  <c r="E11" i="2" s="1"/>
  <c r="H36" i="2"/>
  <c r="G10" i="2"/>
  <c r="G9" i="2" s="1"/>
  <c r="H25" i="2"/>
  <c r="H30" i="2"/>
  <c r="L43" i="2"/>
  <c r="J43" i="2"/>
  <c r="K43" i="2"/>
  <c r="I43" i="2"/>
  <c r="H50" i="2"/>
  <c r="H39" i="2"/>
  <c r="K33" i="2"/>
  <c r="I33" i="2"/>
  <c r="L33" i="2"/>
  <c r="J33" i="2"/>
  <c r="H35" i="2"/>
  <c r="H38" i="2"/>
  <c r="H34" i="2"/>
  <c r="H37" i="2"/>
  <c r="H26" i="2"/>
  <c r="J24" i="2"/>
  <c r="H32" i="2"/>
  <c r="H27" i="2"/>
  <c r="K24" i="2"/>
  <c r="I24" i="2"/>
  <c r="L24" i="2"/>
  <c r="H29" i="2"/>
  <c r="H31" i="2"/>
  <c r="H28" i="2"/>
  <c r="I8" i="1" l="1"/>
  <c r="G8" i="1"/>
  <c r="H8" i="1"/>
  <c r="F8" i="1"/>
  <c r="E43" i="2"/>
  <c r="E10" i="2"/>
  <c r="L10" i="2"/>
  <c r="J10" i="2"/>
  <c r="H10" i="2"/>
  <c r="K10" i="2"/>
  <c r="I10" i="2"/>
  <c r="H18" i="2"/>
  <c r="H11" i="2"/>
  <c r="H40" i="2"/>
  <c r="H33" i="2"/>
  <c r="H24" i="2"/>
  <c r="E9" i="2" l="1"/>
  <c r="H9" i="2"/>
  <c r="L9" i="2"/>
  <c r="K9" i="2"/>
  <c r="I9" i="2"/>
  <c r="J9" i="2"/>
  <c r="H43" i="2"/>
  <c r="L72" i="2" l="1"/>
  <c r="J72" i="2"/>
  <c r="K72" i="2"/>
  <c r="I72" i="2"/>
  <c r="H72" i="2"/>
</calcChain>
</file>

<file path=xl/sharedStrings.xml><?xml version="1.0" encoding="utf-8"?>
<sst xmlns="http://schemas.openxmlformats.org/spreadsheetml/2006/main" count="251" uniqueCount="231">
  <si>
    <t>Наименование показателя</t>
  </si>
  <si>
    <t>Код бюджетной классификации</t>
  </si>
  <si>
    <t xml:space="preserve">ДОХОДЫ </t>
  </si>
  <si>
    <t xml:space="preserve">Иные межбюджетные трансферты </t>
  </si>
  <si>
    <t xml:space="preserve">Председатель </t>
  </si>
  <si>
    <t>Контрольно-счетной палаты</t>
  </si>
  <si>
    <t>932 1 16 00000 00 0000 000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</si>
  <si>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</si>
  <si>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БЕЗВОЗМЕЗДНЫЕ ПОСТУПЛЕНИЯ </t>
  </si>
  <si>
    <t>Анализ</t>
  </si>
  <si>
    <t>Прочие субсидии бюджетам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</si>
  <si>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назначений, прошлых лет</t>
  </si>
  <si>
    <t>932 2 18 00000 00 0000 000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</si>
  <si>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назначений, прошлых лет из бюджетов поселений</t>
  </si>
  <si>
    <t>932 2 18 05010 05 0000 151</t>
  </si>
  <si>
    <t>БЕЗВОЗМЕЗДНЫЕ ПОСТУПЛЕНИЯ ОТ ДРУГИХ БЮДЖЕТОВ БЮДЖЕТНОЙ СИСТЕМЫ РОССИЙСКОЙ ФЕДЕРАЦИИ</t>
  </si>
  <si>
    <t>Приложение № 1</t>
  </si>
  <si>
    <t>(в рублях)</t>
  </si>
  <si>
    <t>Отклонение исполненного от утвержденного по отчету (ф.0503127)</t>
  </si>
  <si>
    <t>ШТРАФЫ, САНКЦИИ, ВОЗМЕЩЕНИЕ УЩЕРБА</t>
  </si>
  <si>
    <t>Н.И.Лупир</t>
  </si>
  <si>
    <t>М.Т.Янок</t>
  </si>
  <si>
    <t>Отклонение исполненных бюджетных назначений за 2017 год от утвержденных бюджетных назначений по отчету</t>
  </si>
  <si>
    <t xml:space="preserve">Сумма </t>
  </si>
  <si>
    <t>Удельный вес, %</t>
  </si>
  <si>
    <t>Сумма</t>
  </si>
  <si>
    <t>%</t>
  </si>
  <si>
    <t>6</t>
  </si>
  <si>
    <t>7</t>
  </si>
  <si>
    <t>ДОХОДЫ НАЛОГОВЫЕ И НЕНАЛОГОВЫЕ-всего</t>
  </si>
  <si>
    <t>НАЛОГОВЫЕ ДОХОДЫ</t>
  </si>
  <si>
    <t>НАЛОГИ НА ПРИБЫЛЬ , ДОХОДЫ</t>
  </si>
  <si>
    <t xml:space="preserve"> 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</si>
  <si>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</si>
  <si>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</si>
  <si>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</si>
  <si>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</si>
  <si>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</si>
  <si>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</si>
  <si>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</si>
  <si>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</si>
  <si>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</si>
  <si>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 xml:space="preserve">1 01 02030 01 3000 110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</si>
  <si>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</si>
  <si>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1 01 02030 01 4000 110</t>
  </si>
  <si>
    <t>Налоги на товары(работы,услуги) реализуемые на территории Российской федерации</t>
  </si>
  <si>
    <t xml:space="preserve"> 1 03 00000 00 0000 000</t>
  </si>
  <si>
    <t>Акцизы по подакцизным товарам(продукции) производимые на территории Российской Федерации</t>
  </si>
  <si>
    <t xml:space="preserve"> 1 03 02000 01 0000 000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</si>
  <si>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</si>
  <si>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</si>
  <si>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</si>
  <si>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</si>
  <si>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</si>
  <si>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</si>
  <si>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</si>
  <si>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</si>
  <si>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</si>
  <si>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 xml:space="preserve"> 1 05 00000 00 0000 000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</si>
  <si>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</si>
  <si>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</si>
  <si>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</si>
  <si>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</si>
  <si>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</si>
  <si>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 xml:space="preserve"> 1 05 01011 01 1000 110</t>
  </si>
  <si>
    <t>Единый сельскохозяйственный налог</t>
  </si>
  <si>
    <t>НАЛОГ НА ИМУЩЕСТВО</t>
  </si>
  <si>
    <t xml:space="preserve"> 1 06 00000 00 0000 000</t>
  </si>
  <si>
    <t>Транспортный налог</t>
  </si>
  <si>
    <t xml:space="preserve"> 1 06 04000 02 0000 110</t>
  </si>
  <si>
    <t>Транспортный налог с организаций</t>
  </si>
  <si>
    <t xml:space="preserve"> 1 06 04011 02 0000 110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</si>
  <si>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</si>
  <si>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</si>
  <si>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</si>
  <si>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</si>
  <si>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</si>
  <si>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1 06 06033 10 0000 110</t>
  </si>
  <si>
    <t>ГОСУДАРСТВЕННАЯ ПОШЛИНА</t>
  </si>
  <si>
    <t xml:space="preserve"> 1 08 00000 00 0000 110</t>
  </si>
  <si>
    <t>НЕНАЛОГОВЫЕ ДОХОДЫ</t>
  </si>
  <si>
    <t xml:space="preserve"> 1 16 00000 00 0000 000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</si>
  <si>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</si>
  <si>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1 16 33000 00 0000 140</t>
  </si>
  <si>
    <t>Субвенции местным бюджетам на выполнение передаваемых полномочий субъектов Российской Федерации</t>
  </si>
  <si>
    <t>Прочие межбюджетные трансферты, передаваемые бюджетам</t>
  </si>
  <si>
    <t>ВСЕГО ДОХОДОВ</t>
  </si>
  <si>
    <t>Инспектор</t>
  </si>
  <si>
    <t>исполнения доходов Финансового управления администрации Ульчского муниципального района  Хабаровского края за 2017 год</t>
  </si>
  <si>
    <t>Исполнено за 2016 год (ф.0503127)</t>
  </si>
  <si>
    <t>Утвержденные бюджетные назначения по отчету (ф. 0503127)</t>
  </si>
  <si>
    <t>Исполнено за 2017 год (ф.0503127)</t>
  </si>
  <si>
    <t>Отклонение отчета 2017 года от отчета за 2016 год</t>
  </si>
  <si>
    <t>Единый налог на вмененный доход для отдельных видов деятельности</t>
  </si>
  <si>
    <t>1 05 02000 02 0000 110</t>
  </si>
  <si>
    <t xml:space="preserve">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</si>
  <si>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</si>
  <si>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 1 05 02020 02 0000 110</t>
  </si>
  <si>
    <t>1 05 03000 01 0000 110</t>
  </si>
  <si>
    <t>1 05 03010 01 0000 110</t>
  </si>
  <si>
    <t xml:space="preserve">Земельный налог с организаций, обладающих земельным участком, расположенным в границах сельских поселений  (уплата процентов, начисленных на суммы излишне взысканных (уплаченных) платежей, а также при нарушении сроков их возврата)
</t>
  </si>
  <si>
    <t xml:space="preserve"> 1 06 06033 10 5000 110
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</si>
  <si>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</si>
  <si>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</si>
  <si>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</si>
  <si>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</si>
  <si>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 xml:space="preserve">ПЛАТЕЖИ ПРИ ПОЛЬЗОВАНИИ ПРИРОДНЫМИ РЕСУРСАМИ </t>
  </si>
  <si>
    <t xml:space="preserve"> 1 12 00000 00 0000 000 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</si>
  <si>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</si>
  <si>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</si>
  <si>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</si>
  <si>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 xml:space="preserve"> 1 12 01010 01 0000 120</t>
  </si>
  <si>
    <t xml:space="preserve"> 1 12 01020 01 0000 120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</si>
  <si>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</si>
  <si>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</si>
  <si>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</si>
  <si>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</si>
  <si>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</si>
  <si>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Денежные взыскания (штрафы) за нарушение законодательства о налогах и сборах</t>
  </si>
  <si>
    <t>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</si>
  <si>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</si>
  <si>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1 16 03010 01 0000 140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</si>
  <si>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</si>
  <si>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</si>
  <si>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</si>
  <si>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</si>
  <si>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</si>
  <si>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1 16 25000 00 0000 140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</si>
  <si>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</si>
  <si>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1 16 25020 01 0000 140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</si>
  <si>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
</t>
  </si>
  <si>
    <t>1 16 25030 01 0000 140</t>
  </si>
  <si>
    <t>1 16 25050 01 0000 140</t>
  </si>
  <si>
    <t>Денежные взыскания (штрафы) за нарушение законодательства в области охраны окружающей среды</t>
  </si>
  <si>
    <t xml:space="preserve">Денежные взыскания (штрафы) за нарушение земельного законодательства
</t>
  </si>
  <si>
    <t>1 16 25060 01 0000 140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</si>
  <si>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
</t>
  </si>
  <si>
    <t>1 16 28000 01 0000 140</t>
  </si>
  <si>
    <t xml:space="preserve">Денежные взыскания (штрафы) за правонарушения в области дорожного движения
</t>
  </si>
  <si>
    <t>1 16 30000 01 0000 140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</si>
  <si>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</si>
  <si>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</si>
  <si>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</si>
  <si>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1 16 33050 05 0000 140</t>
  </si>
  <si>
    <t>Суммы по искам о возмещении вреда, причиненного окружающей среде</t>
  </si>
  <si>
    <t>1 16 35000 00 0000 140</t>
  </si>
  <si>
    <t xml:space="preserve">Суммы по искам о возмещении вреда, причиненного окружающей среде, подлежащие зачислению в бюджеты муниципальных районов
</t>
  </si>
  <si>
    <t>1 16 35030 05 0000 140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</si>
  <si>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
</t>
  </si>
  <si>
    <t>1 16 43000 01 0000 140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</si>
  <si>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
</t>
  </si>
  <si>
    <t>1 16 51000 02 0000 140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</si>
  <si>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
</t>
  </si>
  <si>
    <t>1 16 51030 02 0000 140</t>
  </si>
  <si>
    <t xml:space="preserve">Прочие поступления от денежных взысканий (штрафов) и иных сумм в возмещение ущерба
</t>
  </si>
  <si>
    <t>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</si>
  <si>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</si>
  <si>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1 16 90050 05 0000 140</t>
  </si>
  <si>
    <t>Субсидии бюджетам бюджетной системы Российской Федерации (межбюджетные субсидии)</t>
  </si>
  <si>
    <t>932 2 02 20000 00 0000 151</t>
  </si>
  <si>
    <t>Прочие субсидии</t>
  </si>
  <si>
    <t>932 2 02 29999 00 0000 151</t>
  </si>
  <si>
    <t>932 2 02 29999 05 0000 151</t>
  </si>
  <si>
    <t>Прочие межбюджетные трансферты, передаваемые бюджетам муниципальных районов</t>
  </si>
  <si>
    <t>6=(гр.5-гр.4)</t>
  </si>
  <si>
    <t>7=(гр.5/гр.4)*100</t>
  </si>
  <si>
    <t>8=(гр.5-гр.3)</t>
  </si>
  <si>
    <t>9=(гр.5/гр.3)*100</t>
  </si>
  <si>
    <t xml:space="preserve">Сумма       </t>
  </si>
  <si>
    <t xml:space="preserve">% </t>
  </si>
  <si>
    <t>Невыясненные поступления</t>
  </si>
  <si>
    <t>Невыясненные поступления, зачисляемые в бюджеты муниципальных районов</t>
  </si>
  <si>
    <t>932 1 17 01000 00 0000 180</t>
  </si>
  <si>
    <t>932 1 17 01050 05 0000 180</t>
  </si>
  <si>
    <t>Межбюджетные трансферты, передаваемые бюджетам, за счет средств резервного фонда Правительства Российской Федерации</t>
  </si>
  <si>
    <t>932 2 02 49001 00 0000 150</t>
  </si>
  <si>
    <t>932 2 02 49001 05 0000 150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</si>
  <si>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</si>
  <si>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</si>
  <si>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</t>
  </si>
  <si>
    <t>932 1 16 01150 00 0000 140</t>
  </si>
  <si>
    <t>932 1 16 01000 00 0000 140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</si>
  <si>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</si>
  <si>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</si>
  <si>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 на поддержку мер по обеспечению сбалансированности бюджетов</t>
  </si>
  <si>
    <t>Прочие дотации</t>
  </si>
  <si>
    <t>Прочие дотации бюджетам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</si>
  <si>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</si>
  <si>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</si>
  <si>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932 2 02 40000 00 0000 150</t>
  </si>
  <si>
    <t>932 2 02 49999 00 0000 150</t>
  </si>
  <si>
    <t>932 2 02 49999 05 0000 150</t>
  </si>
  <si>
    <t>Приложение № 2</t>
  </si>
  <si>
    <t>Исполнено за 2023 год по отчету (ф.0503127)</t>
  </si>
  <si>
    <t>ДОХОДЫ ОТ ОКАЗАНИЯ ПЛАТНЫХ УСЛУГ И КОМПЕНСАЦИИ ЗАТРАТ ГОСУДАРСТВА</t>
  </si>
  <si>
    <t>992 1 13 00000 00 0000 000</t>
  </si>
  <si>
    <t>992 1 13 02000 00 0000 130</t>
  </si>
  <si>
    <t>Прочие доходы от компенсации затрат бюджетов муниципальных районов</t>
  </si>
  <si>
    <t>992 1 13 02999 05 0000 130</t>
  </si>
  <si>
    <t>992 2 00 00000 00 0000 000</t>
  </si>
  <si>
    <t>992 2 02 00000 00 0000 000</t>
  </si>
  <si>
    <t>992 2 02 10000 00 0000 000</t>
  </si>
  <si>
    <t xml:space="preserve">992 2 02 15001 00 0000 150
</t>
  </si>
  <si>
    <t xml:space="preserve">992 2 02 15001 05 0000 150
</t>
  </si>
  <si>
    <t>992 2 02 15002 00 0000 000</t>
  </si>
  <si>
    <t>992 2 02 15002 05 0000 150</t>
  </si>
  <si>
    <t>992 2 02 19999 00 0000 150</t>
  </si>
  <si>
    <t>992 2 02 19999 05 0000 150</t>
  </si>
  <si>
    <t xml:space="preserve"> 992 2 02 20000 00 0000 150</t>
  </si>
  <si>
    <t>992 2 02 29999 00 0000 150</t>
  </si>
  <si>
    <t>992 2 02 29999 05 0000 150</t>
  </si>
  <si>
    <t>Субвенции бюджетам бюджетной системы Российской Федерации</t>
  </si>
  <si>
    <t xml:space="preserve">992 2 02 30000 00 0000 000 </t>
  </si>
  <si>
    <t>992 2 02 30024 00 0000 150</t>
  </si>
  <si>
    <t>992 2 02 30024 05 0000 150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</si>
  <si>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</si>
  <si>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992 2 02 40014 05 0000 150</t>
  </si>
  <si>
    <t>Председатель</t>
  </si>
  <si>
    <t>А.Г. Олейник</t>
  </si>
  <si>
    <t>исполнения доходов Управления финансов администрации муниципального района "Корткеросский" за 2024 год</t>
  </si>
  <si>
    <t>Утверждено в 2024 году по отчету (ф.0503127)</t>
  </si>
  <si>
    <t>Исполнено за 2024 год по отчету (ф.0503127)</t>
  </si>
  <si>
    <t>Отклонение исполненных бюджетных назначений 2024 года от 2023 года</t>
  </si>
  <si>
    <t>Прочие доходы от компенсации затрат государства</t>
  </si>
  <si>
    <t>992 1 16 00000 00 0000 000</t>
  </si>
  <si>
    <t>Административные штрафы, установленные кодексом РФ об административных правонарушениях</t>
  </si>
  <si>
    <t>992 1 16 01000 01 0000 140</t>
  </si>
  <si>
    <t>Административные штрафы, установленные главой 15 Кодекса РФ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искл. штрафов, указанных в п.6 ст.46 БК РФ), выявленные должностными лицами органов муниципального контроля</t>
  </si>
  <si>
    <t>992 1 16 01154 01 0000 140</t>
  </si>
  <si>
    <t>НАЛОГОВЫЕ И НЕНАЛОГОВЫЕ ДОХОДЫ</t>
  </si>
  <si>
    <t>992 1 00 00000 00 0000 000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</si>
</sst>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2" borderId="3" xfId="0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vertical="center" wrapText="1"/>
    </xf>
    <xf numFmtId="0" fontId="1" fillId="2" borderId="3" xfId="0" applyNumberFormat="1" applyFont="1" applyFill="1" applyBorder="1" applyAlignment="1" applyProtection="1">
      <alignment vertical="center" wrapText="1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9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justify" wrapText="1"/>
    </xf>
    <xf numFmtId="0" fontId="2" fillId="2" borderId="12" xfId="0" applyFont="1" applyFill="1" applyBorder="1" applyAlignment="1">
      <alignment horizontal="justify" wrapText="1"/>
    </xf>
    <xf numFmtId="1" fontId="2" fillId="2" borderId="12" xfId="0" applyNumberFormat="1" applyFont="1" applyFill="1" applyBorder="1" applyAlignment="1">
      <alignment horizontal="left" wrapText="1"/>
    </xf>
    <xf numFmtId="1" fontId="2" fillId="2" borderId="13" xfId="0" quotePrefix="1" applyNumberFormat="1" applyFont="1" applyFill="1" applyBorder="1" applyAlignment="1" applyProtection="1">
      <alignment horizontal="left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justify" wrapText="1"/>
    </xf>
    <xf numFmtId="1" fontId="1" fillId="2" borderId="10" xfId="0" applyNumberFormat="1" applyFont="1" applyFill="1" applyBorder="1" applyAlignment="1">
      <alignment horizontal="left" wrapText="1"/>
    </xf>
    <xf numFmtId="1" fontId="1" fillId="2" borderId="11" xfId="0" quotePrefix="1" applyNumberFormat="1" applyFont="1" applyFill="1" applyBorder="1" applyAlignment="1" applyProtection="1">
      <alignment horizontal="left" wrapText="1"/>
    </xf>
    <xf numFmtId="4" fontId="1" fillId="2" borderId="13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6" fillId="2" borderId="3" xfId="0" applyNumberFormat="1" applyFont="1" applyFill="1" applyBorder="1" applyAlignment="1">
      <alignment horizontal="center"/>
    </xf>
    <xf numFmtId="1" fontId="1" fillId="2" borderId="6" xfId="0" quotePrefix="1" applyNumberFormat="1" applyFont="1" applyFill="1" applyBorder="1" applyAlignment="1" applyProtection="1">
      <alignment horizontal="left" wrapText="1"/>
    </xf>
    <xf numFmtId="0" fontId="1" fillId="2" borderId="12" xfId="0" applyFont="1" applyFill="1" applyBorder="1" applyAlignment="1">
      <alignment horizontal="justify" vertical="top" wrapText="1"/>
    </xf>
    <xf numFmtId="1" fontId="1" fillId="2" borderId="13" xfId="0" quotePrefix="1" applyNumberFormat="1" applyFont="1" applyFill="1" applyBorder="1" applyAlignment="1" applyProtection="1">
      <alignment horizontal="left" wrapText="1"/>
    </xf>
    <xf numFmtId="1" fontId="1" fillId="2" borderId="10" xfId="0" applyNumberFormat="1" applyFont="1" applyFill="1" applyBorder="1" applyAlignment="1">
      <alignment horizontal="left" vertical="top" wrapText="1"/>
    </xf>
    <xf numFmtId="1" fontId="1" fillId="2" borderId="13" xfId="0" quotePrefix="1" applyNumberFormat="1" applyFont="1" applyFill="1" applyBorder="1" applyAlignment="1" applyProtection="1">
      <alignment horizontal="left" vertical="top" wrapText="1"/>
    </xf>
    <xf numFmtId="0" fontId="1" fillId="2" borderId="12" xfId="0" applyFont="1" applyFill="1" applyBorder="1" applyAlignment="1">
      <alignment horizontal="justify" vertical="center" wrapText="1"/>
    </xf>
    <xf numFmtId="1" fontId="1" fillId="2" borderId="9" xfId="0" quotePrefix="1" applyNumberFormat="1" applyFont="1" applyFill="1" applyBorder="1" applyAlignment="1" applyProtection="1">
      <alignment horizontal="left" wrapText="1"/>
    </xf>
    <xf numFmtId="4" fontId="2" fillId="2" borderId="13" xfId="0" applyNumberFormat="1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/>
    </xf>
    <xf numFmtId="1" fontId="2" fillId="2" borderId="10" xfId="0" applyNumberFormat="1" applyFont="1" applyFill="1" applyBorder="1" applyAlignment="1">
      <alignment horizontal="left" wrapText="1"/>
    </xf>
    <xf numFmtId="1" fontId="2" fillId="2" borderId="13" xfId="0" applyNumberFormat="1" applyFont="1" applyFill="1" applyBorder="1" applyAlignment="1" applyProtection="1">
      <alignment horizontal="left" wrapText="1"/>
    </xf>
    <xf numFmtId="1" fontId="1" fillId="2" borderId="9" xfId="0" applyNumberFormat="1" applyFont="1" applyFill="1" applyBorder="1" applyAlignment="1" applyProtection="1">
      <alignment horizontal="left" wrapText="1"/>
    </xf>
    <xf numFmtId="1" fontId="1" fillId="2" borderId="13" xfId="0" applyNumberFormat="1" applyFont="1" applyFill="1" applyBorder="1" applyAlignment="1" applyProtection="1">
      <alignment horizontal="left" wrapText="1"/>
    </xf>
    <xf numFmtId="1" fontId="1" fillId="2" borderId="12" xfId="0" applyNumberFormat="1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justify" wrapText="1"/>
    </xf>
    <xf numFmtId="1" fontId="2" fillId="2" borderId="9" xfId="0" applyNumberFormat="1" applyFont="1" applyFill="1" applyBorder="1" applyAlignment="1" applyProtection="1">
      <alignment horizontal="left" wrapText="1"/>
    </xf>
    <xf numFmtId="1" fontId="1" fillId="2" borderId="11" xfId="0" applyNumberFormat="1" applyFont="1" applyFill="1" applyBorder="1" applyAlignment="1" applyProtection="1">
      <alignment horizontal="left" wrapText="1"/>
    </xf>
    <xf numFmtId="1" fontId="1" fillId="2" borderId="13" xfId="0" applyNumberFormat="1" applyFont="1" applyFill="1" applyBorder="1" applyAlignment="1" applyProtection="1">
      <alignment horizontal="left" vertical="top" wrapText="1"/>
    </xf>
    <xf numFmtId="0" fontId="6" fillId="2" borderId="12" xfId="0" applyFont="1" applyFill="1" applyBorder="1" applyAlignment="1">
      <alignment wrapText="1"/>
    </xf>
    <xf numFmtId="0" fontId="7" fillId="2" borderId="12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6" fillId="2" borderId="10" xfId="0" applyFont="1" applyFill="1" applyBorder="1" applyAlignment="1">
      <alignment vertical="top" wrapText="1"/>
    </xf>
    <xf numFmtId="0" fontId="2" fillId="2" borderId="12" xfId="0" applyNumberFormat="1" applyFont="1" applyFill="1" applyBorder="1" applyAlignment="1" applyProtection="1">
      <alignment horizontal="left" wrapText="1" indent="1"/>
    </xf>
    <xf numFmtId="0" fontId="10" fillId="2" borderId="13" xfId="0" applyFont="1" applyFill="1" applyBorder="1"/>
    <xf numFmtId="4" fontId="7" fillId="2" borderId="13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left" wrapText="1" indent="1"/>
    </xf>
    <xf numFmtId="0" fontId="9" fillId="2" borderId="0" xfId="0" applyFont="1" applyFill="1" applyAlignment="1">
      <alignment horizontal="center"/>
    </xf>
    <xf numFmtId="0" fontId="6" fillId="2" borderId="0" xfId="0" applyFont="1" applyFill="1"/>
    <xf numFmtId="0" fontId="6" fillId="0" borderId="3" xfId="0" applyFont="1" applyBorder="1" applyAlignment="1">
      <alignment horizontal="justify" vertical="center" wrapText="1"/>
    </xf>
    <xf numFmtId="0" fontId="7" fillId="2" borderId="10" xfId="0" applyFont="1" applyFill="1" applyBorder="1" applyAlignment="1">
      <alignment vertical="top" wrapText="1"/>
    </xf>
    <xf numFmtId="0" fontId="6" fillId="2" borderId="0" xfId="0" applyFont="1" applyFill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49" fontId="11" fillId="2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1" fontId="12" fillId="2" borderId="3" xfId="0" applyNumberFormat="1" applyFont="1" applyFill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right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3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www.gosfinansy.ru/system/content/image/21/1/2585383/" TargetMode="Externa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83820</xdr:colOff>
      <xdr:row>46</xdr:row>
      <xdr:rowOff>152400</xdr:rowOff>
    </xdr:to>
    <xdr:pic>
      <xdr:nvPicPr>
        <xdr:cNvPr id="4" name="Рисунок 3" descr="https://www.gosfinansy.ru/system/content/image/21/1/2585383/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8382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showRuler="0" topLeftCell="A17" zoomScaleNormal="100" zoomScaleSheetLayoutView="100" workbookViewId="0">
      <selection activeCell="E12" sqref="E12"/>
    </sheetView>
  </sheetViews>
  <sheetFormatPr defaultColWidth="9.140625" defaultRowHeight="15" x14ac:dyDescent="0.25"/>
  <cols>
    <col min="1" max="1" width="42.7109375" style="3" customWidth="1"/>
    <col min="2" max="2" width="21.7109375" style="12" customWidth="1"/>
    <col min="3" max="3" width="14.140625" style="12" customWidth="1"/>
    <col min="4" max="4" width="13.5703125" style="12" customWidth="1"/>
    <col min="5" max="5" width="13.28515625" style="12" customWidth="1"/>
    <col min="6" max="6" width="13.5703125" style="12" customWidth="1"/>
    <col min="7" max="7" width="11.7109375" style="12" customWidth="1"/>
    <col min="8" max="8" width="14" style="12" customWidth="1"/>
    <col min="9" max="9" width="11.85546875" style="12" customWidth="1"/>
    <col min="10" max="16384" width="9.140625" style="3"/>
  </cols>
  <sheetData>
    <row r="1" spans="1:9" ht="18.75" x14ac:dyDescent="0.25">
      <c r="A1" s="82" t="s">
        <v>192</v>
      </c>
      <c r="B1" s="82"/>
      <c r="C1" s="82"/>
      <c r="D1" s="82"/>
      <c r="E1" s="82"/>
      <c r="F1" s="82"/>
      <c r="G1" s="82"/>
      <c r="H1" s="82"/>
      <c r="I1" s="82"/>
    </row>
    <row r="2" spans="1:9" ht="13.15" customHeight="1" x14ac:dyDescent="0.25">
      <c r="A2" s="83" t="s">
        <v>9</v>
      </c>
      <c r="B2" s="83"/>
      <c r="C2" s="83"/>
      <c r="D2" s="83"/>
      <c r="E2" s="83"/>
      <c r="F2" s="83"/>
      <c r="G2" s="83"/>
      <c r="H2" s="83"/>
      <c r="I2" s="83"/>
    </row>
    <row r="3" spans="1:9" ht="35.450000000000003" customHeight="1" x14ac:dyDescent="0.25">
      <c r="A3" s="84" t="s">
        <v>219</v>
      </c>
      <c r="B3" s="84"/>
      <c r="C3" s="84"/>
      <c r="D3" s="84"/>
      <c r="E3" s="84"/>
      <c r="F3" s="84"/>
      <c r="G3" s="84"/>
      <c r="H3" s="84"/>
      <c r="I3" s="84"/>
    </row>
    <row r="4" spans="1:9" ht="12.6" customHeight="1" x14ac:dyDescent="0.25">
      <c r="A4" s="85" t="s">
        <v>17</v>
      </c>
      <c r="B4" s="85"/>
      <c r="C4" s="85"/>
      <c r="D4" s="85"/>
      <c r="E4" s="85"/>
      <c r="F4" s="85"/>
      <c r="G4" s="85"/>
      <c r="H4" s="85"/>
      <c r="I4" s="85"/>
    </row>
    <row r="5" spans="1:9" s="67" customFormat="1" ht="60" customHeight="1" x14ac:dyDescent="0.25">
      <c r="A5" s="88" t="s">
        <v>0</v>
      </c>
      <c r="B5" s="88" t="s">
        <v>1</v>
      </c>
      <c r="C5" s="86" t="s">
        <v>193</v>
      </c>
      <c r="D5" s="90" t="s">
        <v>220</v>
      </c>
      <c r="E5" s="86" t="s">
        <v>221</v>
      </c>
      <c r="F5" s="92" t="s">
        <v>18</v>
      </c>
      <c r="G5" s="93"/>
      <c r="H5" s="81" t="s">
        <v>222</v>
      </c>
      <c r="I5" s="81"/>
    </row>
    <row r="6" spans="1:9" s="67" customFormat="1" ht="16.899999999999999" customHeight="1" x14ac:dyDescent="0.25">
      <c r="A6" s="89"/>
      <c r="B6" s="89"/>
      <c r="C6" s="87"/>
      <c r="D6" s="91"/>
      <c r="E6" s="87"/>
      <c r="F6" s="68" t="s">
        <v>168</v>
      </c>
      <c r="G6" s="68" t="s">
        <v>169</v>
      </c>
      <c r="H6" s="68" t="s">
        <v>23</v>
      </c>
      <c r="I6" s="68" t="s">
        <v>169</v>
      </c>
    </row>
    <row r="7" spans="1:9" s="78" customFormat="1" ht="25.5" x14ac:dyDescent="0.25">
      <c r="A7" s="79">
        <v>1</v>
      </c>
      <c r="B7" s="79">
        <v>2</v>
      </c>
      <c r="C7" s="80">
        <v>3</v>
      </c>
      <c r="D7" s="79">
        <v>4</v>
      </c>
      <c r="E7" s="80">
        <v>5</v>
      </c>
      <c r="F7" s="80" t="s">
        <v>164</v>
      </c>
      <c r="G7" s="80" t="s">
        <v>165</v>
      </c>
      <c r="H7" s="80" t="s">
        <v>166</v>
      </c>
      <c r="I7" s="80" t="s">
        <v>167</v>
      </c>
    </row>
    <row r="8" spans="1:9" s="70" customFormat="1" ht="18" customHeight="1" x14ac:dyDescent="0.25">
      <c r="A8" s="114" t="s">
        <v>2</v>
      </c>
      <c r="B8" s="69"/>
      <c r="C8" s="5">
        <v>303320825.06</v>
      </c>
      <c r="D8" s="5">
        <f>D12+D21</f>
        <v>325994078.15999997</v>
      </c>
      <c r="E8" s="5">
        <f>E12+E21</f>
        <v>325185923.45999998</v>
      </c>
      <c r="F8" s="5">
        <f>E8-D8</f>
        <v>-808154.69999998808</v>
      </c>
      <c r="G8" s="2">
        <f>E8/D8*100</f>
        <v>99.752095282048856</v>
      </c>
      <c r="H8" s="2">
        <f>E8-C8</f>
        <v>21865098.399999976</v>
      </c>
      <c r="I8" s="2">
        <f>E8/C8*100</f>
        <v>107.20857145092984</v>
      </c>
    </row>
    <row r="9" spans="1:9" s="70" customFormat="1" ht="26.45" hidden="1" customHeight="1" x14ac:dyDescent="0.25">
      <c r="A9" s="1" t="s">
        <v>19</v>
      </c>
      <c r="B9" s="71" t="s">
        <v>6</v>
      </c>
      <c r="C9" s="5">
        <f t="shared" ref="C9:E10" si="0">C10</f>
        <v>0</v>
      </c>
      <c r="D9" s="5">
        <f t="shared" si="0"/>
        <v>0</v>
      </c>
      <c r="E9" s="5">
        <f t="shared" si="0"/>
        <v>0</v>
      </c>
      <c r="F9" s="5">
        <f t="shared" ref="F9:F17" si="1">E9-D9</f>
        <v>0</v>
      </c>
      <c r="G9" s="2"/>
      <c r="H9" s="2">
        <f t="shared" ref="H9:H17" si="2">E9-C9</f>
        <v>0</v>
      </c>
      <c r="I9" s="2" t="e">
        <f t="shared" ref="I9:I17" si="3">E9/C9*100</f>
        <v>#DIV/0!</v>
      </c>
    </row>
    <row r="10" spans="1:9" s="67" customFormat="1" ht="44.25" hidden="1" customHeight="1" x14ac:dyDescent="0.25">
      <c r="A10" s="7" t="s">
        <v>179</v>
      </c>
      <c r="B10" s="72" t="s">
        <v>181</v>
      </c>
      <c r="C10" s="8">
        <f t="shared" si="0"/>
        <v>0</v>
      </c>
      <c r="D10" s="8">
        <f t="shared" si="0"/>
        <v>0</v>
      </c>
      <c r="E10" s="8">
        <f t="shared" si="0"/>
        <v>0</v>
      </c>
      <c r="F10" s="8">
        <f t="shared" si="1"/>
        <v>0</v>
      </c>
      <c r="G10" s="6"/>
      <c r="H10" s="6">
        <f t="shared" si="2"/>
        <v>0</v>
      </c>
      <c r="I10" s="6" t="e">
        <f t="shared" si="3"/>
        <v>#DIV/0!</v>
      </c>
    </row>
    <row r="11" spans="1:9" s="67" customFormat="1" ht="78.75" hidden="1" customHeight="1" x14ac:dyDescent="0.25">
      <c r="A11" s="7" t="s">
        <v>178</v>
      </c>
      <c r="B11" s="72" t="s">
        <v>180</v>
      </c>
      <c r="C11" s="8"/>
      <c r="D11" s="8"/>
      <c r="E11" s="8"/>
      <c r="F11" s="8">
        <f t="shared" si="1"/>
        <v>0</v>
      </c>
      <c r="G11" s="6"/>
      <c r="H11" s="6">
        <f t="shared" si="2"/>
        <v>0</v>
      </c>
      <c r="I11" s="6" t="e">
        <f t="shared" si="3"/>
        <v>#DIV/0!</v>
      </c>
    </row>
    <row r="12" spans="1:9" s="67" customFormat="1" ht="32.25" customHeight="1" x14ac:dyDescent="0.25">
      <c r="A12" s="1" t="s">
        <v>229</v>
      </c>
      <c r="B12" s="71" t="s">
        <v>230</v>
      </c>
      <c r="C12" s="5">
        <f>C13+C18</f>
        <v>0</v>
      </c>
      <c r="D12" s="5">
        <f>D13+D18</f>
        <v>80000.5</v>
      </c>
      <c r="E12" s="5">
        <f>E13+E18</f>
        <v>80000.5</v>
      </c>
      <c r="F12" s="5">
        <f>E12-D12</f>
        <v>0</v>
      </c>
      <c r="G12" s="2">
        <f>E12/D12*100</f>
        <v>100</v>
      </c>
      <c r="H12" s="2">
        <f>E12-C12</f>
        <v>80000.5</v>
      </c>
      <c r="I12" s="2" t="e">
        <f>E12/C12*100</f>
        <v>#DIV/0!</v>
      </c>
    </row>
    <row r="13" spans="1:9" s="70" customFormat="1" ht="26.25" customHeight="1" x14ac:dyDescent="0.25">
      <c r="A13" s="115" t="s">
        <v>194</v>
      </c>
      <c r="B13" s="71" t="s">
        <v>195</v>
      </c>
      <c r="C13" s="5">
        <f>C14+C16</f>
        <v>0</v>
      </c>
      <c r="D13" s="5">
        <f>D14+D16</f>
        <v>0.5</v>
      </c>
      <c r="E13" s="5">
        <f>E14+E16</f>
        <v>0.5</v>
      </c>
      <c r="F13" s="5">
        <f t="shared" si="1"/>
        <v>0</v>
      </c>
      <c r="G13" s="2" t="e">
        <f>E9/D9*100</f>
        <v>#DIV/0!</v>
      </c>
      <c r="H13" s="2">
        <f t="shared" si="2"/>
        <v>0.5</v>
      </c>
      <c r="I13" s="2" t="e">
        <f t="shared" si="3"/>
        <v>#DIV/0!</v>
      </c>
    </row>
    <row r="14" spans="1:9" s="67" customFormat="1" ht="15.6" hidden="1" customHeight="1" x14ac:dyDescent="0.25">
      <c r="A14" s="7" t="s">
        <v>170</v>
      </c>
      <c r="B14" s="72" t="s">
        <v>172</v>
      </c>
      <c r="C14" s="8">
        <f t="shared" ref="C14:E16" si="4">C15</f>
        <v>0</v>
      </c>
      <c r="D14" s="8">
        <f t="shared" si="4"/>
        <v>0</v>
      </c>
      <c r="E14" s="8">
        <f t="shared" si="4"/>
        <v>0</v>
      </c>
      <c r="F14" s="5">
        <f t="shared" si="1"/>
        <v>0</v>
      </c>
      <c r="G14" s="2"/>
      <c r="H14" s="2">
        <f t="shared" si="2"/>
        <v>0</v>
      </c>
      <c r="I14" s="2"/>
    </row>
    <row r="15" spans="1:9" s="67" customFormat="1" ht="28.9" hidden="1" customHeight="1" x14ac:dyDescent="0.25">
      <c r="A15" s="7" t="s">
        <v>171</v>
      </c>
      <c r="B15" s="72" t="s">
        <v>173</v>
      </c>
      <c r="C15" s="8">
        <v>0</v>
      </c>
      <c r="D15" s="8">
        <v>0</v>
      </c>
      <c r="E15" s="8">
        <v>0</v>
      </c>
      <c r="F15" s="5">
        <f t="shared" si="1"/>
        <v>0</v>
      </c>
      <c r="G15" s="2"/>
      <c r="H15" s="2">
        <f t="shared" si="2"/>
        <v>0</v>
      </c>
      <c r="I15" s="2"/>
    </row>
    <row r="16" spans="1:9" s="67" customFormat="1" ht="21.75" customHeight="1" x14ac:dyDescent="0.25">
      <c r="A16" s="7" t="s">
        <v>223</v>
      </c>
      <c r="B16" s="72" t="s">
        <v>196</v>
      </c>
      <c r="C16" s="8">
        <f t="shared" si="4"/>
        <v>0</v>
      </c>
      <c r="D16" s="8">
        <v>0.5</v>
      </c>
      <c r="E16" s="8">
        <v>0.5</v>
      </c>
      <c r="F16" s="8">
        <f t="shared" si="1"/>
        <v>0</v>
      </c>
      <c r="G16" s="6" t="e">
        <f>E10/D10*100</f>
        <v>#DIV/0!</v>
      </c>
      <c r="H16" s="6">
        <f t="shared" si="2"/>
        <v>0.5</v>
      </c>
      <c r="I16" s="6" t="e">
        <f t="shared" si="3"/>
        <v>#DIV/0!</v>
      </c>
    </row>
    <row r="17" spans="1:9" s="67" customFormat="1" ht="28.9" customHeight="1" x14ac:dyDescent="0.25">
      <c r="A17" s="7" t="s">
        <v>197</v>
      </c>
      <c r="B17" s="72" t="s">
        <v>198</v>
      </c>
      <c r="C17" s="8">
        <v>0</v>
      </c>
      <c r="D17" s="8">
        <v>0.5</v>
      </c>
      <c r="E17" s="8">
        <v>0.5</v>
      </c>
      <c r="F17" s="8">
        <f t="shared" si="1"/>
        <v>0</v>
      </c>
      <c r="G17" s="6" t="e">
        <f>E11/D11*100</f>
        <v>#DIV/0!</v>
      </c>
      <c r="H17" s="6">
        <f t="shared" si="2"/>
        <v>0.5</v>
      </c>
      <c r="I17" s="6" t="e">
        <f t="shared" si="3"/>
        <v>#DIV/0!</v>
      </c>
    </row>
    <row r="18" spans="1:9" s="67" customFormat="1" ht="28.9" customHeight="1" x14ac:dyDescent="0.25">
      <c r="A18" s="115" t="s">
        <v>19</v>
      </c>
      <c r="B18" s="71" t="s">
        <v>224</v>
      </c>
      <c r="C18" s="5">
        <f>C19</f>
        <v>0</v>
      </c>
      <c r="D18" s="5">
        <f>D19</f>
        <v>80000</v>
      </c>
      <c r="E18" s="5">
        <f>E19</f>
        <v>80000</v>
      </c>
      <c r="F18" s="5">
        <f>E18-D18</f>
        <v>0</v>
      </c>
      <c r="G18" s="2">
        <f>E18/D18*100</f>
        <v>100</v>
      </c>
      <c r="H18" s="2">
        <f>E18-C18</f>
        <v>80000</v>
      </c>
      <c r="I18" s="2">
        <f>E18/D18*100</f>
        <v>100</v>
      </c>
    </row>
    <row r="19" spans="1:9" s="67" customFormat="1" ht="43.5" customHeight="1" x14ac:dyDescent="0.25">
      <c r="A19" s="7" t="s">
        <v>225</v>
      </c>
      <c r="B19" s="72" t="s">
        <v>226</v>
      </c>
      <c r="C19" s="8">
        <v>0</v>
      </c>
      <c r="D19" s="8">
        <v>80000</v>
      </c>
      <c r="E19" s="8">
        <v>80000</v>
      </c>
      <c r="F19" s="8">
        <f>E19-D19</f>
        <v>0</v>
      </c>
      <c r="G19" s="6">
        <f>E19/D19*100</f>
        <v>100</v>
      </c>
      <c r="H19" s="6">
        <f>E19-C19</f>
        <v>80000</v>
      </c>
      <c r="I19" s="6" t="e">
        <f>E19/C19*100</f>
        <v>#DIV/0!</v>
      </c>
    </row>
    <row r="20" spans="1:9" s="67" customFormat="1" ht="132.75" customHeight="1" x14ac:dyDescent="0.25">
      <c r="A20" s="7" t="s">
        <v>227</v>
      </c>
      <c r="B20" s="72" t="s">
        <v>228</v>
      </c>
      <c r="C20" s="8">
        <v>0</v>
      </c>
      <c r="D20" s="8">
        <v>80000</v>
      </c>
      <c r="E20" s="8">
        <v>80000</v>
      </c>
      <c r="F20" s="8">
        <f>E20-D20</f>
        <v>0</v>
      </c>
      <c r="G20" s="6">
        <f>E20/D20*100</f>
        <v>100</v>
      </c>
      <c r="H20" s="6">
        <f>E20-C20</f>
        <v>80000</v>
      </c>
      <c r="I20" s="6" t="e">
        <f>E20/C20*100</f>
        <v>#DIV/0!</v>
      </c>
    </row>
    <row r="21" spans="1:9" s="70" customFormat="1" ht="16.899999999999999" customHeight="1" x14ac:dyDescent="0.25">
      <c r="A21" s="9" t="s">
        <v>8</v>
      </c>
      <c r="B21" s="73" t="s">
        <v>199</v>
      </c>
      <c r="C21" s="5">
        <v>303320825.06</v>
      </c>
      <c r="D21" s="5">
        <f>+D22</f>
        <v>325914077.65999997</v>
      </c>
      <c r="E21" s="5">
        <f>E22</f>
        <v>325105922.95999998</v>
      </c>
      <c r="F21" s="5">
        <f t="shared" ref="F21:F22" si="5">E21-D21</f>
        <v>-808154.69999998808</v>
      </c>
      <c r="G21" s="2">
        <f>E21/D21*100</f>
        <v>99.752034430116552</v>
      </c>
      <c r="H21" s="2">
        <f t="shared" ref="H21:H22" si="6">E21-C21</f>
        <v>21785097.899999976</v>
      </c>
      <c r="I21" s="2">
        <f t="shared" ref="I21:I22" si="7">E21/C21*100</f>
        <v>107.18219657212479</v>
      </c>
    </row>
    <row r="22" spans="1:9" s="70" customFormat="1" ht="43.15" customHeight="1" x14ac:dyDescent="0.25">
      <c r="A22" s="116" t="s">
        <v>15</v>
      </c>
      <c r="B22" s="73" t="s">
        <v>200</v>
      </c>
      <c r="C22" s="5">
        <v>303320825.06</v>
      </c>
      <c r="D22" s="5">
        <f>D23+D33+D41+D46</f>
        <v>325914077.65999997</v>
      </c>
      <c r="E22" s="5">
        <f>E23+E33+E41+E46</f>
        <v>325105922.95999998</v>
      </c>
      <c r="F22" s="5">
        <f t="shared" si="5"/>
        <v>-808154.69999998808</v>
      </c>
      <c r="G22" s="2">
        <f t="shared" ref="G22" si="8">E22/D22*100</f>
        <v>99.752034430116552</v>
      </c>
      <c r="H22" s="2">
        <f t="shared" si="6"/>
        <v>21785097.899999976</v>
      </c>
      <c r="I22" s="2">
        <f t="shared" si="7"/>
        <v>107.18219657212479</v>
      </c>
    </row>
    <row r="23" spans="1:9" s="67" customFormat="1" ht="33" customHeight="1" x14ac:dyDescent="0.25">
      <c r="A23" s="9" t="s">
        <v>182</v>
      </c>
      <c r="B23" s="73" t="s">
        <v>201</v>
      </c>
      <c r="C23" s="5">
        <v>159246712.88999999</v>
      </c>
      <c r="D23" s="5">
        <f>D24+D26+D28</f>
        <v>161596860.63999999</v>
      </c>
      <c r="E23" s="5">
        <v>161596860.63999999</v>
      </c>
      <c r="F23" s="5">
        <f t="shared" ref="F23:F43" si="9">E23-D23</f>
        <v>0</v>
      </c>
      <c r="G23" s="2">
        <f t="shared" ref="G23:G43" si="10">E23/D23*100</f>
        <v>100</v>
      </c>
      <c r="H23" s="2">
        <f t="shared" ref="H23:H43" si="11">E23-C23</f>
        <v>2350147.75</v>
      </c>
      <c r="I23" s="2">
        <f t="shared" ref="I23:I40" si="12">E23/C23*100</f>
        <v>101.47579043067807</v>
      </c>
    </row>
    <row r="24" spans="1:9" s="67" customFormat="1" ht="27.6" customHeight="1" x14ac:dyDescent="0.25">
      <c r="A24" s="10" t="s">
        <v>188</v>
      </c>
      <c r="B24" s="74" t="s">
        <v>202</v>
      </c>
      <c r="C24" s="8">
        <v>155194900</v>
      </c>
      <c r="D24" s="8">
        <v>137712700</v>
      </c>
      <c r="E24" s="8">
        <v>137712700</v>
      </c>
      <c r="F24" s="8">
        <f t="shared" si="9"/>
        <v>0</v>
      </c>
      <c r="G24" s="6">
        <f t="shared" si="10"/>
        <v>100</v>
      </c>
      <c r="H24" s="6">
        <f t="shared" si="11"/>
        <v>-17482200</v>
      </c>
      <c r="I24" s="6">
        <f t="shared" si="12"/>
        <v>88.735325709801032</v>
      </c>
    </row>
    <row r="25" spans="1:9" s="67" customFormat="1" ht="51" customHeight="1" x14ac:dyDescent="0.25">
      <c r="A25" s="10" t="s">
        <v>187</v>
      </c>
      <c r="B25" s="74" t="s">
        <v>203</v>
      </c>
      <c r="C25" s="8">
        <v>155194900</v>
      </c>
      <c r="D25" s="8">
        <v>137712700</v>
      </c>
      <c r="E25" s="8">
        <v>137712700</v>
      </c>
      <c r="F25" s="8">
        <f t="shared" si="9"/>
        <v>0</v>
      </c>
      <c r="G25" s="6">
        <f t="shared" si="10"/>
        <v>100</v>
      </c>
      <c r="H25" s="6">
        <f t="shared" si="11"/>
        <v>-17482200</v>
      </c>
      <c r="I25" s="6">
        <f t="shared" si="12"/>
        <v>88.735325709801032</v>
      </c>
    </row>
    <row r="26" spans="1:9" s="67" customFormat="1" ht="33" customHeight="1" x14ac:dyDescent="0.25">
      <c r="A26" s="10" t="s">
        <v>183</v>
      </c>
      <c r="B26" s="74" t="s">
        <v>204</v>
      </c>
      <c r="C26" s="8">
        <v>0</v>
      </c>
      <c r="D26" s="8">
        <v>11569400</v>
      </c>
      <c r="E26" s="8">
        <v>11569400</v>
      </c>
      <c r="F26" s="8">
        <f t="shared" si="9"/>
        <v>0</v>
      </c>
      <c r="G26" s="6">
        <f t="shared" si="10"/>
        <v>100</v>
      </c>
      <c r="H26" s="6">
        <f t="shared" si="11"/>
        <v>11569400</v>
      </c>
      <c r="I26" s="6" t="e">
        <f t="shared" si="12"/>
        <v>#DIV/0!</v>
      </c>
    </row>
    <row r="27" spans="1:9" s="67" customFormat="1" ht="38.25" customHeight="1" x14ac:dyDescent="0.25">
      <c r="A27" s="10" t="s">
        <v>184</v>
      </c>
      <c r="B27" s="74" t="s">
        <v>205</v>
      </c>
      <c r="C27" s="8">
        <v>0</v>
      </c>
      <c r="D27" s="8">
        <v>11569400</v>
      </c>
      <c r="E27" s="8">
        <v>11569400</v>
      </c>
      <c r="F27" s="8">
        <f t="shared" si="9"/>
        <v>0</v>
      </c>
      <c r="G27" s="6">
        <f t="shared" si="10"/>
        <v>100</v>
      </c>
      <c r="H27" s="6">
        <f t="shared" si="11"/>
        <v>11569400</v>
      </c>
      <c r="I27" s="6" t="e">
        <f t="shared" si="12"/>
        <v>#DIV/0!</v>
      </c>
    </row>
    <row r="28" spans="1:9" s="67" customFormat="1" ht="17.45" customHeight="1" x14ac:dyDescent="0.25">
      <c r="A28" s="10" t="s">
        <v>185</v>
      </c>
      <c r="B28" s="74" t="s">
        <v>206</v>
      </c>
      <c r="C28" s="8">
        <v>4051812.89</v>
      </c>
      <c r="D28" s="8">
        <v>12314760.640000001</v>
      </c>
      <c r="E28" s="8">
        <v>12314760.640000001</v>
      </c>
      <c r="F28" s="8">
        <f t="shared" si="9"/>
        <v>0</v>
      </c>
      <c r="G28" s="6">
        <f t="shared" si="10"/>
        <v>100</v>
      </c>
      <c r="H28" s="6">
        <f t="shared" si="11"/>
        <v>8262947.75</v>
      </c>
      <c r="I28" s="6">
        <f t="shared" si="12"/>
        <v>303.93211568069228</v>
      </c>
    </row>
    <row r="29" spans="1:9" s="67" customFormat="1" ht="24" customHeight="1" x14ac:dyDescent="0.25">
      <c r="A29" s="10" t="s">
        <v>186</v>
      </c>
      <c r="B29" s="74" t="s">
        <v>207</v>
      </c>
      <c r="C29" s="8">
        <v>4051812.89</v>
      </c>
      <c r="D29" s="8">
        <v>12314760.640000001</v>
      </c>
      <c r="E29" s="8">
        <v>12314760.640000001</v>
      </c>
      <c r="F29" s="8">
        <f t="shared" si="9"/>
        <v>0</v>
      </c>
      <c r="G29" s="6">
        <f t="shared" si="10"/>
        <v>100</v>
      </c>
      <c r="H29" s="6">
        <f t="shared" si="11"/>
        <v>8262947.75</v>
      </c>
      <c r="I29" s="6">
        <f t="shared" si="12"/>
        <v>303.93211568069228</v>
      </c>
    </row>
    <row r="30" spans="1:9" s="70" customFormat="1" ht="42" hidden="1" customHeight="1" x14ac:dyDescent="0.25">
      <c r="A30" s="9" t="s">
        <v>158</v>
      </c>
      <c r="B30" s="73" t="s">
        <v>159</v>
      </c>
      <c r="C30" s="5">
        <f t="shared" ref="C30:E31" si="13">C31</f>
        <v>0</v>
      </c>
      <c r="D30" s="5">
        <f t="shared" si="13"/>
        <v>0</v>
      </c>
      <c r="E30" s="5">
        <f t="shared" si="13"/>
        <v>0</v>
      </c>
      <c r="F30" s="8">
        <f t="shared" si="9"/>
        <v>0</v>
      </c>
      <c r="G30" s="6" t="e">
        <f t="shared" si="10"/>
        <v>#DIV/0!</v>
      </c>
      <c r="H30" s="6">
        <f t="shared" si="11"/>
        <v>0</v>
      </c>
      <c r="I30" s="6" t="e">
        <f t="shared" si="12"/>
        <v>#DIV/0!</v>
      </c>
    </row>
    <row r="31" spans="1:9" s="67" customFormat="1" ht="18" hidden="1" customHeight="1" x14ac:dyDescent="0.25">
      <c r="A31" s="10" t="s">
        <v>160</v>
      </c>
      <c r="B31" s="74" t="s">
        <v>161</v>
      </c>
      <c r="C31" s="8">
        <f t="shared" si="13"/>
        <v>0</v>
      </c>
      <c r="D31" s="8">
        <f t="shared" si="13"/>
        <v>0</v>
      </c>
      <c r="E31" s="8">
        <f t="shared" si="13"/>
        <v>0</v>
      </c>
      <c r="F31" s="8">
        <f t="shared" si="9"/>
        <v>0</v>
      </c>
      <c r="G31" s="6" t="e">
        <f t="shared" si="10"/>
        <v>#DIV/0!</v>
      </c>
      <c r="H31" s="6">
        <f t="shared" si="11"/>
        <v>0</v>
      </c>
      <c r="I31" s="6" t="e">
        <f t="shared" si="12"/>
        <v>#DIV/0!</v>
      </c>
    </row>
    <row r="32" spans="1:9" s="67" customFormat="1" ht="18.600000000000001" hidden="1" customHeight="1" x14ac:dyDescent="0.25">
      <c r="A32" s="10" t="s">
        <v>10</v>
      </c>
      <c r="B32" s="74" t="s">
        <v>162</v>
      </c>
      <c r="C32" s="8">
        <v>0</v>
      </c>
      <c r="D32" s="8">
        <v>0</v>
      </c>
      <c r="E32" s="8">
        <v>0</v>
      </c>
      <c r="F32" s="8">
        <f t="shared" si="9"/>
        <v>0</v>
      </c>
      <c r="G32" s="6" t="e">
        <f t="shared" si="10"/>
        <v>#DIV/0!</v>
      </c>
      <c r="H32" s="6">
        <f t="shared" si="11"/>
        <v>0</v>
      </c>
      <c r="I32" s="6" t="e">
        <f t="shared" si="12"/>
        <v>#DIV/0!</v>
      </c>
    </row>
    <row r="33" spans="1:9" s="70" customFormat="1" ht="30.6" customHeight="1" x14ac:dyDescent="0.25">
      <c r="A33" s="9" t="s">
        <v>158</v>
      </c>
      <c r="B33" s="73" t="s">
        <v>208</v>
      </c>
      <c r="C33" s="5">
        <v>132481092.17</v>
      </c>
      <c r="D33" s="5">
        <f>D34</f>
        <v>151620217.02000001</v>
      </c>
      <c r="E33" s="5">
        <f>E34</f>
        <v>151619098.31999999</v>
      </c>
      <c r="F33" s="8">
        <f t="shared" si="9"/>
        <v>-1118.7000000178814</v>
      </c>
      <c r="G33" s="6">
        <f t="shared" si="10"/>
        <v>99.999262169635415</v>
      </c>
      <c r="H33" s="6">
        <f t="shared" si="11"/>
        <v>19138006.149999991</v>
      </c>
      <c r="I33" s="6">
        <f t="shared" si="12"/>
        <v>114.44583965645607</v>
      </c>
    </row>
    <row r="34" spans="1:9" s="67" customFormat="1" ht="28.5" customHeight="1" x14ac:dyDescent="0.25">
      <c r="A34" s="10" t="s">
        <v>160</v>
      </c>
      <c r="B34" s="74" t="s">
        <v>209</v>
      </c>
      <c r="C34" s="11">
        <v>132481092.17</v>
      </c>
      <c r="D34" s="11">
        <v>151620217.02000001</v>
      </c>
      <c r="E34" s="11">
        <v>151619098.31999999</v>
      </c>
      <c r="F34" s="8">
        <f t="shared" si="9"/>
        <v>-1118.7000000178814</v>
      </c>
      <c r="G34" s="6">
        <f t="shared" si="10"/>
        <v>99.999262169635415</v>
      </c>
      <c r="H34" s="6">
        <f t="shared" si="11"/>
        <v>19138006.149999991</v>
      </c>
      <c r="I34" s="6">
        <f t="shared" si="12"/>
        <v>114.44583965645607</v>
      </c>
    </row>
    <row r="35" spans="1:9" s="67" customFormat="1" ht="30.75" customHeight="1" x14ac:dyDescent="0.25">
      <c r="A35" s="10" t="s">
        <v>10</v>
      </c>
      <c r="B35" s="74" t="s">
        <v>210</v>
      </c>
      <c r="C35" s="11">
        <v>132481092.17</v>
      </c>
      <c r="D35" s="11">
        <v>151620217.02000001</v>
      </c>
      <c r="E35" s="11">
        <v>151619098.31999999</v>
      </c>
      <c r="F35" s="8">
        <f t="shared" si="9"/>
        <v>-1118.7000000178814</v>
      </c>
      <c r="G35" s="6">
        <f t="shared" si="10"/>
        <v>99.999262169635415</v>
      </c>
      <c r="H35" s="6">
        <f t="shared" si="11"/>
        <v>19138006.149999991</v>
      </c>
      <c r="I35" s="6">
        <f>E34/C34*100</f>
        <v>114.44583965645607</v>
      </c>
    </row>
    <row r="36" spans="1:9" s="70" customFormat="1" ht="18" hidden="1" customHeight="1" x14ac:dyDescent="0.25">
      <c r="A36" s="9" t="s">
        <v>3</v>
      </c>
      <c r="B36" s="73" t="s">
        <v>189</v>
      </c>
      <c r="C36" s="5">
        <f t="shared" ref="C36" si="14">C37+C39</f>
        <v>0</v>
      </c>
      <c r="D36" s="5">
        <f t="shared" ref="D36:E36" si="15">D37+D39</f>
        <v>0</v>
      </c>
      <c r="E36" s="5">
        <f t="shared" si="15"/>
        <v>0</v>
      </c>
      <c r="F36" s="8">
        <f t="shared" si="9"/>
        <v>0</v>
      </c>
      <c r="G36" s="6" t="e">
        <f t="shared" si="10"/>
        <v>#DIV/0!</v>
      </c>
      <c r="H36" s="6">
        <f t="shared" si="11"/>
        <v>0</v>
      </c>
      <c r="I36" s="6" t="e">
        <f t="shared" si="12"/>
        <v>#DIV/0!</v>
      </c>
    </row>
    <row r="37" spans="1:9" s="67" customFormat="1" ht="39.6" hidden="1" customHeight="1" x14ac:dyDescent="0.25">
      <c r="A37" s="10" t="s">
        <v>174</v>
      </c>
      <c r="B37" s="74" t="s">
        <v>175</v>
      </c>
      <c r="C37" s="8">
        <f t="shared" ref="C37:E37" si="16">C38</f>
        <v>0</v>
      </c>
      <c r="D37" s="8">
        <f t="shared" si="16"/>
        <v>0</v>
      </c>
      <c r="E37" s="8">
        <f t="shared" si="16"/>
        <v>0</v>
      </c>
      <c r="F37" s="8">
        <f t="shared" si="9"/>
        <v>0</v>
      </c>
      <c r="G37" s="6" t="e">
        <f t="shared" si="10"/>
        <v>#DIV/0!</v>
      </c>
      <c r="H37" s="6">
        <f t="shared" si="11"/>
        <v>0</v>
      </c>
      <c r="I37" s="6" t="e">
        <f t="shared" si="12"/>
        <v>#DIV/0!</v>
      </c>
    </row>
    <row r="38" spans="1:9" s="67" customFormat="1" ht="57" hidden="1" customHeight="1" x14ac:dyDescent="0.25">
      <c r="A38" s="10" t="s">
        <v>177</v>
      </c>
      <c r="B38" s="74" t="s">
        <v>176</v>
      </c>
      <c r="C38" s="8">
        <v>0</v>
      </c>
      <c r="D38" s="8">
        <v>0</v>
      </c>
      <c r="E38" s="8">
        <v>0</v>
      </c>
      <c r="F38" s="8">
        <f t="shared" si="9"/>
        <v>0</v>
      </c>
      <c r="G38" s="6" t="e">
        <f t="shared" si="10"/>
        <v>#DIV/0!</v>
      </c>
      <c r="H38" s="6">
        <f t="shared" si="11"/>
        <v>0</v>
      </c>
      <c r="I38" s="6" t="e">
        <f t="shared" si="12"/>
        <v>#DIV/0!</v>
      </c>
    </row>
    <row r="39" spans="1:9" s="67" customFormat="1" ht="27" hidden="1" customHeight="1" x14ac:dyDescent="0.25">
      <c r="A39" s="10" t="s">
        <v>85</v>
      </c>
      <c r="B39" s="74" t="s">
        <v>190</v>
      </c>
      <c r="C39" s="11">
        <f t="shared" ref="C39:E39" si="17">C40</f>
        <v>0</v>
      </c>
      <c r="D39" s="11">
        <f t="shared" si="17"/>
        <v>0</v>
      </c>
      <c r="E39" s="11">
        <f t="shared" si="17"/>
        <v>0</v>
      </c>
      <c r="F39" s="8">
        <f t="shared" si="9"/>
        <v>0</v>
      </c>
      <c r="G39" s="6" t="e">
        <f t="shared" si="10"/>
        <v>#DIV/0!</v>
      </c>
      <c r="H39" s="6">
        <f t="shared" si="11"/>
        <v>0</v>
      </c>
      <c r="I39" s="6" t="e">
        <f t="shared" si="12"/>
        <v>#DIV/0!</v>
      </c>
    </row>
    <row r="40" spans="1:9" s="67" customFormat="1" ht="32.450000000000003" hidden="1" customHeight="1" x14ac:dyDescent="0.25">
      <c r="A40" s="10" t="s">
        <v>163</v>
      </c>
      <c r="B40" s="75" t="s">
        <v>191</v>
      </c>
      <c r="C40" s="11">
        <v>0</v>
      </c>
      <c r="D40" s="11">
        <v>0</v>
      </c>
      <c r="E40" s="11">
        <v>0</v>
      </c>
      <c r="F40" s="8">
        <f t="shared" si="9"/>
        <v>0</v>
      </c>
      <c r="G40" s="6" t="e">
        <f t="shared" si="10"/>
        <v>#DIV/0!</v>
      </c>
      <c r="H40" s="6">
        <f t="shared" si="11"/>
        <v>0</v>
      </c>
      <c r="I40" s="6" t="e">
        <f t="shared" si="12"/>
        <v>#DIV/0!</v>
      </c>
    </row>
    <row r="41" spans="1:9" s="70" customFormat="1" ht="25.5" customHeight="1" x14ac:dyDescent="0.25">
      <c r="A41" s="9" t="s">
        <v>211</v>
      </c>
      <c r="B41" s="76" t="s">
        <v>212</v>
      </c>
      <c r="C41" s="2">
        <v>9745520</v>
      </c>
      <c r="D41" s="2">
        <f>D42</f>
        <v>9876000</v>
      </c>
      <c r="E41" s="2">
        <f>E42</f>
        <v>9068964</v>
      </c>
      <c r="F41" s="8">
        <f t="shared" si="9"/>
        <v>-807036</v>
      </c>
      <c r="G41" s="6">
        <f t="shared" si="10"/>
        <v>91.828311057108138</v>
      </c>
      <c r="H41" s="6">
        <f t="shared" si="11"/>
        <v>-676556</v>
      </c>
      <c r="I41" s="6">
        <f>E41/C41*100</f>
        <v>93.057774238829737</v>
      </c>
    </row>
    <row r="42" spans="1:9" s="67" customFormat="1" ht="40.5" customHeight="1" x14ac:dyDescent="0.25">
      <c r="A42" s="10" t="s">
        <v>84</v>
      </c>
      <c r="B42" s="75" t="s">
        <v>213</v>
      </c>
      <c r="C42" s="6">
        <v>9745520</v>
      </c>
      <c r="D42" s="6">
        <v>9876000</v>
      </c>
      <c r="E42" s="6">
        <v>9068964</v>
      </c>
      <c r="F42" s="8">
        <f t="shared" si="9"/>
        <v>-807036</v>
      </c>
      <c r="G42" s="6">
        <f t="shared" si="10"/>
        <v>91.828311057108138</v>
      </c>
      <c r="H42" s="6">
        <f t="shared" si="11"/>
        <v>-676556</v>
      </c>
      <c r="I42" s="6">
        <f>E42/C42*100</f>
        <v>93.057774238829737</v>
      </c>
    </row>
    <row r="43" spans="1:9" s="67" customFormat="1" ht="41.25" customHeight="1" x14ac:dyDescent="0.25">
      <c r="A43" s="10" t="s">
        <v>7</v>
      </c>
      <c r="B43" s="75" t="s">
        <v>214</v>
      </c>
      <c r="C43" s="6">
        <v>9745520</v>
      </c>
      <c r="D43" s="6">
        <v>9876000</v>
      </c>
      <c r="E43" s="6">
        <v>9068964</v>
      </c>
      <c r="F43" s="8">
        <f t="shared" si="9"/>
        <v>-807036</v>
      </c>
      <c r="G43" s="6">
        <f t="shared" si="10"/>
        <v>91.828311057108138</v>
      </c>
      <c r="H43" s="6">
        <f t="shared" si="11"/>
        <v>-676556</v>
      </c>
      <c r="I43" s="6">
        <f>E43/C43*100</f>
        <v>93.057774238829737</v>
      </c>
    </row>
    <row r="44" spans="1:9" s="70" customFormat="1" ht="108" hidden="1" customHeight="1" x14ac:dyDescent="0.3">
      <c r="A44" s="9" t="s">
        <v>11</v>
      </c>
      <c r="B44" s="76" t="s">
        <v>12</v>
      </c>
      <c r="C44" s="2">
        <f t="shared" ref="C44:E44" si="18">C45</f>
        <v>0</v>
      </c>
      <c r="D44" s="2">
        <f t="shared" si="18"/>
        <v>0</v>
      </c>
      <c r="E44" s="2">
        <f t="shared" si="18"/>
        <v>0</v>
      </c>
      <c r="F44" s="8">
        <f t="shared" ref="F44:F46" si="19">E44-D44</f>
        <v>0</v>
      </c>
      <c r="G44" s="6"/>
      <c r="H44" s="6">
        <f t="shared" ref="H44:H46" si="20">E44-C44</f>
        <v>0</v>
      </c>
      <c r="I44" s="6"/>
    </row>
    <row r="45" spans="1:9" s="67" customFormat="1" ht="78.599999999999994" hidden="1" customHeight="1" x14ac:dyDescent="0.3">
      <c r="A45" s="10" t="s">
        <v>13</v>
      </c>
      <c r="B45" s="75" t="s">
        <v>14</v>
      </c>
      <c r="C45" s="6">
        <v>0</v>
      </c>
      <c r="D45" s="6">
        <v>0</v>
      </c>
      <c r="E45" s="6">
        <v>0</v>
      </c>
      <c r="F45" s="8">
        <f t="shared" si="19"/>
        <v>0</v>
      </c>
      <c r="G45" s="6"/>
      <c r="H45" s="6">
        <f t="shared" si="20"/>
        <v>0</v>
      </c>
      <c r="I45" s="6"/>
    </row>
    <row r="46" spans="1:9" s="70" customFormat="1" ht="76.5" customHeight="1" x14ac:dyDescent="0.25">
      <c r="A46" s="1" t="s">
        <v>215</v>
      </c>
      <c r="B46" s="77" t="s">
        <v>216</v>
      </c>
      <c r="C46" s="2">
        <v>1847500</v>
      </c>
      <c r="D46" s="2">
        <v>2821000</v>
      </c>
      <c r="E46" s="2">
        <v>2821000</v>
      </c>
      <c r="F46" s="5">
        <f t="shared" si="19"/>
        <v>0</v>
      </c>
      <c r="G46" s="2">
        <f>E46/D46*100</f>
        <v>100</v>
      </c>
      <c r="H46" s="2">
        <f t="shared" si="20"/>
        <v>973500</v>
      </c>
      <c r="I46" s="2">
        <f>E46/C46*100</f>
        <v>152.69282814614346</v>
      </c>
    </row>
    <row r="48" spans="1:9" s="13" customFormat="1" ht="13.5" customHeight="1" x14ac:dyDescent="0.25">
      <c r="A48" s="13" t="s">
        <v>217</v>
      </c>
      <c r="B48" s="4"/>
      <c r="C48" s="4"/>
      <c r="D48" s="4"/>
      <c r="E48" s="4"/>
      <c r="F48" s="4"/>
      <c r="G48" s="4"/>
      <c r="H48" s="4"/>
      <c r="I48" s="4"/>
    </row>
    <row r="49" spans="1:9" s="13" customFormat="1" ht="15" customHeight="1" x14ac:dyDescent="0.25">
      <c r="A49" s="13" t="s">
        <v>5</v>
      </c>
      <c r="B49" s="4"/>
      <c r="C49" s="4" t="s">
        <v>218</v>
      </c>
      <c r="D49" s="4"/>
      <c r="E49" s="4"/>
      <c r="F49" s="4"/>
      <c r="G49" s="4"/>
      <c r="H49" s="4"/>
      <c r="I49" s="4"/>
    </row>
    <row r="50" spans="1:9" s="13" customFormat="1" ht="15" customHeight="1" x14ac:dyDescent="0.25">
      <c r="B50" s="4"/>
      <c r="C50" s="4"/>
      <c r="D50" s="4"/>
      <c r="E50" s="4"/>
      <c r="F50" s="4"/>
      <c r="G50" s="4"/>
      <c r="H50" s="4"/>
      <c r="I50" s="4"/>
    </row>
    <row r="51" spans="1:9" s="13" customFormat="1" x14ac:dyDescent="0.25">
      <c r="B51" s="4"/>
      <c r="C51" s="4"/>
      <c r="D51" s="4"/>
      <c r="E51" s="4"/>
      <c r="F51" s="4"/>
      <c r="G51" s="4"/>
      <c r="H51" s="4"/>
      <c r="I51" s="4"/>
    </row>
    <row r="52" spans="1:9" s="13" customFormat="1" x14ac:dyDescent="0.25">
      <c r="B52" s="4"/>
      <c r="C52" s="4"/>
      <c r="D52" s="4"/>
      <c r="E52" s="4"/>
      <c r="F52" s="4"/>
      <c r="G52" s="4"/>
      <c r="H52" s="4"/>
      <c r="I52" s="4"/>
    </row>
  </sheetData>
  <mergeCells count="11">
    <mergeCell ref="H5:I5"/>
    <mergeCell ref="A1:I1"/>
    <mergeCell ref="A2:I2"/>
    <mergeCell ref="A3:I3"/>
    <mergeCell ref="A4:I4"/>
    <mergeCell ref="E5:E6"/>
    <mergeCell ref="A5:A6"/>
    <mergeCell ref="B5:B6"/>
    <mergeCell ref="D5:D6"/>
    <mergeCell ref="C5:C6"/>
    <mergeCell ref="F5:G5"/>
  </mergeCells>
  <printOptions horizontalCentered="1"/>
  <pageMargins left="0.31496062992125984" right="0.11811023622047245" top="0.35433070866141736" bottom="0.19685039370078741" header="0.31496062992125984" footer="0.31496062992125984"/>
  <pageSetup paperSize="9" scale="91" orientation="landscape" r:id="rId1"/>
  <headerFooter differentFirst="1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opLeftCell="A4" zoomScale="90" zoomScaleNormal="90" workbookViewId="0">
      <pane xSplit="5" ySplit="5" topLeftCell="F9" activePane="bottomRight" state="frozen"/>
      <selection activeCell="A4" sqref="A4"/>
      <selection pane="topRight" activeCell="F4" sqref="F4"/>
      <selection pane="bottomLeft" activeCell="A9" sqref="A9"/>
      <selection pane="bottomRight" activeCell="A14" sqref="A14"/>
    </sheetView>
  </sheetViews>
  <sheetFormatPr defaultRowHeight="12.75" x14ac:dyDescent="0.2"/>
  <cols>
    <col min="1" max="1" width="56.7109375" style="14" customWidth="1"/>
    <col min="2" max="2" width="4.28515625" style="14" customWidth="1"/>
    <col min="3" max="3" width="21.28515625" style="14" customWidth="1"/>
    <col min="4" max="4" width="12.28515625" style="14" customWidth="1"/>
    <col min="5" max="5" width="9.5703125" style="14" customWidth="1"/>
    <col min="6" max="6" width="15.7109375" style="14" customWidth="1"/>
    <col min="7" max="7" width="14.7109375" style="14" customWidth="1"/>
    <col min="8" max="8" width="10.28515625" style="14" customWidth="1"/>
    <col min="9" max="9" width="11.42578125" style="14" customWidth="1"/>
    <col min="10" max="10" width="9.7109375" style="14" customWidth="1"/>
    <col min="11" max="11" width="12" style="63" customWidth="1"/>
    <col min="12" max="12" width="9.85546875" style="63" customWidth="1"/>
    <col min="13" max="253" width="8.85546875" style="14"/>
    <col min="254" max="254" width="32.42578125" style="14" customWidth="1"/>
    <col min="255" max="255" width="19.85546875" style="14" customWidth="1"/>
    <col min="256" max="256" width="14.42578125" style="14" customWidth="1"/>
    <col min="257" max="257" width="15.42578125" style="14" customWidth="1"/>
    <col min="258" max="258" width="12.42578125" style="14" customWidth="1"/>
    <col min="259" max="259" width="12.5703125" style="14" customWidth="1"/>
    <col min="260" max="260" width="14.7109375" style="14" customWidth="1"/>
    <col min="261" max="261" width="16.28515625" style="14" customWidth="1"/>
    <col min="262" max="262" width="11.85546875" style="14" customWidth="1"/>
    <col min="263" max="263" width="15.42578125" style="14" customWidth="1"/>
    <col min="264" max="264" width="14.85546875" style="14" customWidth="1"/>
    <col min="265" max="509" width="8.85546875" style="14"/>
    <col min="510" max="510" width="32.42578125" style="14" customWidth="1"/>
    <col min="511" max="511" width="19.85546875" style="14" customWidth="1"/>
    <col min="512" max="512" width="14.42578125" style="14" customWidth="1"/>
    <col min="513" max="513" width="15.42578125" style="14" customWidth="1"/>
    <col min="514" max="514" width="12.42578125" style="14" customWidth="1"/>
    <col min="515" max="515" width="12.5703125" style="14" customWidth="1"/>
    <col min="516" max="516" width="14.7109375" style="14" customWidth="1"/>
    <col min="517" max="517" width="16.28515625" style="14" customWidth="1"/>
    <col min="518" max="518" width="11.85546875" style="14" customWidth="1"/>
    <col min="519" max="519" width="15.42578125" style="14" customWidth="1"/>
    <col min="520" max="520" width="14.85546875" style="14" customWidth="1"/>
    <col min="521" max="765" width="8.85546875" style="14"/>
    <col min="766" max="766" width="32.42578125" style="14" customWidth="1"/>
    <col min="767" max="767" width="19.85546875" style="14" customWidth="1"/>
    <col min="768" max="768" width="14.42578125" style="14" customWidth="1"/>
    <col min="769" max="769" width="15.42578125" style="14" customWidth="1"/>
    <col min="770" max="770" width="12.42578125" style="14" customWidth="1"/>
    <col min="771" max="771" width="12.5703125" style="14" customWidth="1"/>
    <col min="772" max="772" width="14.7109375" style="14" customWidth="1"/>
    <col min="773" max="773" width="16.28515625" style="14" customWidth="1"/>
    <col min="774" max="774" width="11.85546875" style="14" customWidth="1"/>
    <col min="775" max="775" width="15.42578125" style="14" customWidth="1"/>
    <col min="776" max="776" width="14.85546875" style="14" customWidth="1"/>
    <col min="777" max="1021" width="8.85546875" style="14"/>
    <col min="1022" max="1022" width="32.42578125" style="14" customWidth="1"/>
    <col min="1023" max="1023" width="19.85546875" style="14" customWidth="1"/>
    <col min="1024" max="1024" width="14.42578125" style="14" customWidth="1"/>
    <col min="1025" max="1025" width="15.42578125" style="14" customWidth="1"/>
    <col min="1026" max="1026" width="12.42578125" style="14" customWidth="1"/>
    <col min="1027" max="1027" width="12.5703125" style="14" customWidth="1"/>
    <col min="1028" max="1028" width="14.7109375" style="14" customWidth="1"/>
    <col min="1029" max="1029" width="16.28515625" style="14" customWidth="1"/>
    <col min="1030" max="1030" width="11.85546875" style="14" customWidth="1"/>
    <col min="1031" max="1031" width="15.42578125" style="14" customWidth="1"/>
    <col min="1032" max="1032" width="14.85546875" style="14" customWidth="1"/>
    <col min="1033" max="1277" width="8.85546875" style="14"/>
    <col min="1278" max="1278" width="32.42578125" style="14" customWidth="1"/>
    <col min="1279" max="1279" width="19.85546875" style="14" customWidth="1"/>
    <col min="1280" max="1280" width="14.42578125" style="14" customWidth="1"/>
    <col min="1281" max="1281" width="15.42578125" style="14" customWidth="1"/>
    <col min="1282" max="1282" width="12.42578125" style="14" customWidth="1"/>
    <col min="1283" max="1283" width="12.5703125" style="14" customWidth="1"/>
    <col min="1284" max="1284" width="14.7109375" style="14" customWidth="1"/>
    <col min="1285" max="1285" width="16.28515625" style="14" customWidth="1"/>
    <col min="1286" max="1286" width="11.85546875" style="14" customWidth="1"/>
    <col min="1287" max="1287" width="15.42578125" style="14" customWidth="1"/>
    <col min="1288" max="1288" width="14.85546875" style="14" customWidth="1"/>
    <col min="1289" max="1533" width="8.85546875" style="14"/>
    <col min="1534" max="1534" width="32.42578125" style="14" customWidth="1"/>
    <col min="1535" max="1535" width="19.85546875" style="14" customWidth="1"/>
    <col min="1536" max="1536" width="14.42578125" style="14" customWidth="1"/>
    <col min="1537" max="1537" width="15.42578125" style="14" customWidth="1"/>
    <col min="1538" max="1538" width="12.42578125" style="14" customWidth="1"/>
    <col min="1539" max="1539" width="12.5703125" style="14" customWidth="1"/>
    <col min="1540" max="1540" width="14.7109375" style="14" customWidth="1"/>
    <col min="1541" max="1541" width="16.28515625" style="14" customWidth="1"/>
    <col min="1542" max="1542" width="11.85546875" style="14" customWidth="1"/>
    <col min="1543" max="1543" width="15.42578125" style="14" customWidth="1"/>
    <col min="1544" max="1544" width="14.85546875" style="14" customWidth="1"/>
    <col min="1545" max="1789" width="8.85546875" style="14"/>
    <col min="1790" max="1790" width="32.42578125" style="14" customWidth="1"/>
    <col min="1791" max="1791" width="19.85546875" style="14" customWidth="1"/>
    <col min="1792" max="1792" width="14.42578125" style="14" customWidth="1"/>
    <col min="1793" max="1793" width="15.42578125" style="14" customWidth="1"/>
    <col min="1794" max="1794" width="12.42578125" style="14" customWidth="1"/>
    <col min="1795" max="1795" width="12.5703125" style="14" customWidth="1"/>
    <col min="1796" max="1796" width="14.7109375" style="14" customWidth="1"/>
    <col min="1797" max="1797" width="16.28515625" style="14" customWidth="1"/>
    <col min="1798" max="1798" width="11.85546875" style="14" customWidth="1"/>
    <col min="1799" max="1799" width="15.42578125" style="14" customWidth="1"/>
    <col min="1800" max="1800" width="14.85546875" style="14" customWidth="1"/>
    <col min="1801" max="2045" width="8.85546875" style="14"/>
    <col min="2046" max="2046" width="32.42578125" style="14" customWidth="1"/>
    <col min="2047" max="2047" width="19.85546875" style="14" customWidth="1"/>
    <col min="2048" max="2048" width="14.42578125" style="14" customWidth="1"/>
    <col min="2049" max="2049" width="15.42578125" style="14" customWidth="1"/>
    <col min="2050" max="2050" width="12.42578125" style="14" customWidth="1"/>
    <col min="2051" max="2051" width="12.5703125" style="14" customWidth="1"/>
    <col min="2052" max="2052" width="14.7109375" style="14" customWidth="1"/>
    <col min="2053" max="2053" width="16.28515625" style="14" customWidth="1"/>
    <col min="2054" max="2054" width="11.85546875" style="14" customWidth="1"/>
    <col min="2055" max="2055" width="15.42578125" style="14" customWidth="1"/>
    <col min="2056" max="2056" width="14.85546875" style="14" customWidth="1"/>
    <col min="2057" max="2301" width="8.85546875" style="14"/>
    <col min="2302" max="2302" width="32.42578125" style="14" customWidth="1"/>
    <col min="2303" max="2303" width="19.85546875" style="14" customWidth="1"/>
    <col min="2304" max="2304" width="14.42578125" style="14" customWidth="1"/>
    <col min="2305" max="2305" width="15.42578125" style="14" customWidth="1"/>
    <col min="2306" max="2306" width="12.42578125" style="14" customWidth="1"/>
    <col min="2307" max="2307" width="12.5703125" style="14" customWidth="1"/>
    <col min="2308" max="2308" width="14.7109375" style="14" customWidth="1"/>
    <col min="2309" max="2309" width="16.28515625" style="14" customWidth="1"/>
    <col min="2310" max="2310" width="11.85546875" style="14" customWidth="1"/>
    <col min="2311" max="2311" width="15.42578125" style="14" customWidth="1"/>
    <col min="2312" max="2312" width="14.85546875" style="14" customWidth="1"/>
    <col min="2313" max="2557" width="8.85546875" style="14"/>
    <col min="2558" max="2558" width="32.42578125" style="14" customWidth="1"/>
    <col min="2559" max="2559" width="19.85546875" style="14" customWidth="1"/>
    <col min="2560" max="2560" width="14.42578125" style="14" customWidth="1"/>
    <col min="2561" max="2561" width="15.42578125" style="14" customWidth="1"/>
    <col min="2562" max="2562" width="12.42578125" style="14" customWidth="1"/>
    <col min="2563" max="2563" width="12.5703125" style="14" customWidth="1"/>
    <col min="2564" max="2564" width="14.7109375" style="14" customWidth="1"/>
    <col min="2565" max="2565" width="16.28515625" style="14" customWidth="1"/>
    <col min="2566" max="2566" width="11.85546875" style="14" customWidth="1"/>
    <col min="2567" max="2567" width="15.42578125" style="14" customWidth="1"/>
    <col min="2568" max="2568" width="14.85546875" style="14" customWidth="1"/>
    <col min="2569" max="2813" width="8.85546875" style="14"/>
    <col min="2814" max="2814" width="32.42578125" style="14" customWidth="1"/>
    <col min="2815" max="2815" width="19.85546875" style="14" customWidth="1"/>
    <col min="2816" max="2816" width="14.42578125" style="14" customWidth="1"/>
    <col min="2817" max="2817" width="15.42578125" style="14" customWidth="1"/>
    <col min="2818" max="2818" width="12.42578125" style="14" customWidth="1"/>
    <col min="2819" max="2819" width="12.5703125" style="14" customWidth="1"/>
    <col min="2820" max="2820" width="14.7109375" style="14" customWidth="1"/>
    <col min="2821" max="2821" width="16.28515625" style="14" customWidth="1"/>
    <col min="2822" max="2822" width="11.85546875" style="14" customWidth="1"/>
    <col min="2823" max="2823" width="15.42578125" style="14" customWidth="1"/>
    <col min="2824" max="2824" width="14.85546875" style="14" customWidth="1"/>
    <col min="2825" max="3069" width="8.85546875" style="14"/>
    <col min="3070" max="3070" width="32.42578125" style="14" customWidth="1"/>
    <col min="3071" max="3071" width="19.85546875" style="14" customWidth="1"/>
    <col min="3072" max="3072" width="14.42578125" style="14" customWidth="1"/>
    <col min="3073" max="3073" width="15.42578125" style="14" customWidth="1"/>
    <col min="3074" max="3074" width="12.42578125" style="14" customWidth="1"/>
    <col min="3075" max="3075" width="12.5703125" style="14" customWidth="1"/>
    <col min="3076" max="3076" width="14.7109375" style="14" customWidth="1"/>
    <col min="3077" max="3077" width="16.28515625" style="14" customWidth="1"/>
    <col min="3078" max="3078" width="11.85546875" style="14" customWidth="1"/>
    <col min="3079" max="3079" width="15.42578125" style="14" customWidth="1"/>
    <col min="3080" max="3080" width="14.85546875" style="14" customWidth="1"/>
    <col min="3081" max="3325" width="8.85546875" style="14"/>
    <col min="3326" max="3326" width="32.42578125" style="14" customWidth="1"/>
    <col min="3327" max="3327" width="19.85546875" style="14" customWidth="1"/>
    <col min="3328" max="3328" width="14.42578125" style="14" customWidth="1"/>
    <col min="3329" max="3329" width="15.42578125" style="14" customWidth="1"/>
    <col min="3330" max="3330" width="12.42578125" style="14" customWidth="1"/>
    <col min="3331" max="3331" width="12.5703125" style="14" customWidth="1"/>
    <col min="3332" max="3332" width="14.7109375" style="14" customWidth="1"/>
    <col min="3333" max="3333" width="16.28515625" style="14" customWidth="1"/>
    <col min="3334" max="3334" width="11.85546875" style="14" customWidth="1"/>
    <col min="3335" max="3335" width="15.42578125" style="14" customWidth="1"/>
    <col min="3336" max="3336" width="14.85546875" style="14" customWidth="1"/>
    <col min="3337" max="3581" width="8.85546875" style="14"/>
    <col min="3582" max="3582" width="32.42578125" style="14" customWidth="1"/>
    <col min="3583" max="3583" width="19.85546875" style="14" customWidth="1"/>
    <col min="3584" max="3584" width="14.42578125" style="14" customWidth="1"/>
    <col min="3585" max="3585" width="15.42578125" style="14" customWidth="1"/>
    <col min="3586" max="3586" width="12.42578125" style="14" customWidth="1"/>
    <col min="3587" max="3587" width="12.5703125" style="14" customWidth="1"/>
    <col min="3588" max="3588" width="14.7109375" style="14" customWidth="1"/>
    <col min="3589" max="3589" width="16.28515625" style="14" customWidth="1"/>
    <col min="3590" max="3590" width="11.85546875" style="14" customWidth="1"/>
    <col min="3591" max="3591" width="15.42578125" style="14" customWidth="1"/>
    <col min="3592" max="3592" width="14.85546875" style="14" customWidth="1"/>
    <col min="3593" max="3837" width="8.85546875" style="14"/>
    <col min="3838" max="3838" width="32.42578125" style="14" customWidth="1"/>
    <col min="3839" max="3839" width="19.85546875" style="14" customWidth="1"/>
    <col min="3840" max="3840" width="14.42578125" style="14" customWidth="1"/>
    <col min="3841" max="3841" width="15.42578125" style="14" customWidth="1"/>
    <col min="3842" max="3842" width="12.42578125" style="14" customWidth="1"/>
    <col min="3843" max="3843" width="12.5703125" style="14" customWidth="1"/>
    <col min="3844" max="3844" width="14.7109375" style="14" customWidth="1"/>
    <col min="3845" max="3845" width="16.28515625" style="14" customWidth="1"/>
    <col min="3846" max="3846" width="11.85546875" style="14" customWidth="1"/>
    <col min="3847" max="3847" width="15.42578125" style="14" customWidth="1"/>
    <col min="3848" max="3848" width="14.85546875" style="14" customWidth="1"/>
    <col min="3849" max="4093" width="8.85546875" style="14"/>
    <col min="4094" max="4094" width="32.42578125" style="14" customWidth="1"/>
    <col min="4095" max="4095" width="19.85546875" style="14" customWidth="1"/>
    <col min="4096" max="4096" width="14.42578125" style="14" customWidth="1"/>
    <col min="4097" max="4097" width="15.42578125" style="14" customWidth="1"/>
    <col min="4098" max="4098" width="12.42578125" style="14" customWidth="1"/>
    <col min="4099" max="4099" width="12.5703125" style="14" customWidth="1"/>
    <col min="4100" max="4100" width="14.7109375" style="14" customWidth="1"/>
    <col min="4101" max="4101" width="16.28515625" style="14" customWidth="1"/>
    <col min="4102" max="4102" width="11.85546875" style="14" customWidth="1"/>
    <col min="4103" max="4103" width="15.42578125" style="14" customWidth="1"/>
    <col min="4104" max="4104" width="14.85546875" style="14" customWidth="1"/>
    <col min="4105" max="4349" width="8.85546875" style="14"/>
    <col min="4350" max="4350" width="32.42578125" style="14" customWidth="1"/>
    <col min="4351" max="4351" width="19.85546875" style="14" customWidth="1"/>
    <col min="4352" max="4352" width="14.42578125" style="14" customWidth="1"/>
    <col min="4353" max="4353" width="15.42578125" style="14" customWidth="1"/>
    <col min="4354" max="4354" width="12.42578125" style="14" customWidth="1"/>
    <col min="4355" max="4355" width="12.5703125" style="14" customWidth="1"/>
    <col min="4356" max="4356" width="14.7109375" style="14" customWidth="1"/>
    <col min="4357" max="4357" width="16.28515625" style="14" customWidth="1"/>
    <col min="4358" max="4358" width="11.85546875" style="14" customWidth="1"/>
    <col min="4359" max="4359" width="15.42578125" style="14" customWidth="1"/>
    <col min="4360" max="4360" width="14.85546875" style="14" customWidth="1"/>
    <col min="4361" max="4605" width="8.85546875" style="14"/>
    <col min="4606" max="4606" width="32.42578125" style="14" customWidth="1"/>
    <col min="4607" max="4607" width="19.85546875" style="14" customWidth="1"/>
    <col min="4608" max="4608" width="14.42578125" style="14" customWidth="1"/>
    <col min="4609" max="4609" width="15.42578125" style="14" customWidth="1"/>
    <col min="4610" max="4610" width="12.42578125" style="14" customWidth="1"/>
    <col min="4611" max="4611" width="12.5703125" style="14" customWidth="1"/>
    <col min="4612" max="4612" width="14.7109375" style="14" customWidth="1"/>
    <col min="4613" max="4613" width="16.28515625" style="14" customWidth="1"/>
    <col min="4614" max="4614" width="11.85546875" style="14" customWidth="1"/>
    <col min="4615" max="4615" width="15.42578125" style="14" customWidth="1"/>
    <col min="4616" max="4616" width="14.85546875" style="14" customWidth="1"/>
    <col min="4617" max="4861" width="8.85546875" style="14"/>
    <col min="4862" max="4862" width="32.42578125" style="14" customWidth="1"/>
    <col min="4863" max="4863" width="19.85546875" style="14" customWidth="1"/>
    <col min="4864" max="4864" width="14.42578125" style="14" customWidth="1"/>
    <col min="4865" max="4865" width="15.42578125" style="14" customWidth="1"/>
    <col min="4866" max="4866" width="12.42578125" style="14" customWidth="1"/>
    <col min="4867" max="4867" width="12.5703125" style="14" customWidth="1"/>
    <col min="4868" max="4868" width="14.7109375" style="14" customWidth="1"/>
    <col min="4869" max="4869" width="16.28515625" style="14" customWidth="1"/>
    <col min="4870" max="4870" width="11.85546875" style="14" customWidth="1"/>
    <col min="4871" max="4871" width="15.42578125" style="14" customWidth="1"/>
    <col min="4872" max="4872" width="14.85546875" style="14" customWidth="1"/>
    <col min="4873" max="5117" width="8.85546875" style="14"/>
    <col min="5118" max="5118" width="32.42578125" style="14" customWidth="1"/>
    <col min="5119" max="5119" width="19.85546875" style="14" customWidth="1"/>
    <col min="5120" max="5120" width="14.42578125" style="14" customWidth="1"/>
    <col min="5121" max="5121" width="15.42578125" style="14" customWidth="1"/>
    <col min="5122" max="5122" width="12.42578125" style="14" customWidth="1"/>
    <col min="5123" max="5123" width="12.5703125" style="14" customWidth="1"/>
    <col min="5124" max="5124" width="14.7109375" style="14" customWidth="1"/>
    <col min="5125" max="5125" width="16.28515625" style="14" customWidth="1"/>
    <col min="5126" max="5126" width="11.85546875" style="14" customWidth="1"/>
    <col min="5127" max="5127" width="15.42578125" style="14" customWidth="1"/>
    <col min="5128" max="5128" width="14.85546875" style="14" customWidth="1"/>
    <col min="5129" max="5373" width="8.85546875" style="14"/>
    <col min="5374" max="5374" width="32.42578125" style="14" customWidth="1"/>
    <col min="5375" max="5375" width="19.85546875" style="14" customWidth="1"/>
    <col min="5376" max="5376" width="14.42578125" style="14" customWidth="1"/>
    <col min="5377" max="5377" width="15.42578125" style="14" customWidth="1"/>
    <col min="5378" max="5378" width="12.42578125" style="14" customWidth="1"/>
    <col min="5379" max="5379" width="12.5703125" style="14" customWidth="1"/>
    <col min="5380" max="5380" width="14.7109375" style="14" customWidth="1"/>
    <col min="5381" max="5381" width="16.28515625" style="14" customWidth="1"/>
    <col min="5382" max="5382" width="11.85546875" style="14" customWidth="1"/>
    <col min="5383" max="5383" width="15.42578125" style="14" customWidth="1"/>
    <col min="5384" max="5384" width="14.85546875" style="14" customWidth="1"/>
    <col min="5385" max="5629" width="8.85546875" style="14"/>
    <col min="5630" max="5630" width="32.42578125" style="14" customWidth="1"/>
    <col min="5631" max="5631" width="19.85546875" style="14" customWidth="1"/>
    <col min="5632" max="5632" width="14.42578125" style="14" customWidth="1"/>
    <col min="5633" max="5633" width="15.42578125" style="14" customWidth="1"/>
    <col min="5634" max="5634" width="12.42578125" style="14" customWidth="1"/>
    <col min="5635" max="5635" width="12.5703125" style="14" customWidth="1"/>
    <col min="5636" max="5636" width="14.7109375" style="14" customWidth="1"/>
    <col min="5637" max="5637" width="16.28515625" style="14" customWidth="1"/>
    <col min="5638" max="5638" width="11.85546875" style="14" customWidth="1"/>
    <col min="5639" max="5639" width="15.42578125" style="14" customWidth="1"/>
    <col min="5640" max="5640" width="14.85546875" style="14" customWidth="1"/>
    <col min="5641" max="5885" width="8.85546875" style="14"/>
    <col min="5886" max="5886" width="32.42578125" style="14" customWidth="1"/>
    <col min="5887" max="5887" width="19.85546875" style="14" customWidth="1"/>
    <col min="5888" max="5888" width="14.42578125" style="14" customWidth="1"/>
    <col min="5889" max="5889" width="15.42578125" style="14" customWidth="1"/>
    <col min="5890" max="5890" width="12.42578125" style="14" customWidth="1"/>
    <col min="5891" max="5891" width="12.5703125" style="14" customWidth="1"/>
    <col min="5892" max="5892" width="14.7109375" style="14" customWidth="1"/>
    <col min="5893" max="5893" width="16.28515625" style="14" customWidth="1"/>
    <col min="5894" max="5894" width="11.85546875" style="14" customWidth="1"/>
    <col min="5895" max="5895" width="15.42578125" style="14" customWidth="1"/>
    <col min="5896" max="5896" width="14.85546875" style="14" customWidth="1"/>
    <col min="5897" max="6141" width="8.85546875" style="14"/>
    <col min="6142" max="6142" width="32.42578125" style="14" customWidth="1"/>
    <col min="6143" max="6143" width="19.85546875" style="14" customWidth="1"/>
    <col min="6144" max="6144" width="14.42578125" style="14" customWidth="1"/>
    <col min="6145" max="6145" width="15.42578125" style="14" customWidth="1"/>
    <col min="6146" max="6146" width="12.42578125" style="14" customWidth="1"/>
    <col min="6147" max="6147" width="12.5703125" style="14" customWidth="1"/>
    <col min="6148" max="6148" width="14.7109375" style="14" customWidth="1"/>
    <col min="6149" max="6149" width="16.28515625" style="14" customWidth="1"/>
    <col min="6150" max="6150" width="11.85546875" style="14" customWidth="1"/>
    <col min="6151" max="6151" width="15.42578125" style="14" customWidth="1"/>
    <col min="6152" max="6152" width="14.85546875" style="14" customWidth="1"/>
    <col min="6153" max="6397" width="8.85546875" style="14"/>
    <col min="6398" max="6398" width="32.42578125" style="14" customWidth="1"/>
    <col min="6399" max="6399" width="19.85546875" style="14" customWidth="1"/>
    <col min="6400" max="6400" width="14.42578125" style="14" customWidth="1"/>
    <col min="6401" max="6401" width="15.42578125" style="14" customWidth="1"/>
    <col min="6402" max="6402" width="12.42578125" style="14" customWidth="1"/>
    <col min="6403" max="6403" width="12.5703125" style="14" customWidth="1"/>
    <col min="6404" max="6404" width="14.7109375" style="14" customWidth="1"/>
    <col min="6405" max="6405" width="16.28515625" style="14" customWidth="1"/>
    <col min="6406" max="6406" width="11.85546875" style="14" customWidth="1"/>
    <col min="6407" max="6407" width="15.42578125" style="14" customWidth="1"/>
    <col min="6408" max="6408" width="14.85546875" style="14" customWidth="1"/>
    <col min="6409" max="6653" width="8.85546875" style="14"/>
    <col min="6654" max="6654" width="32.42578125" style="14" customWidth="1"/>
    <col min="6655" max="6655" width="19.85546875" style="14" customWidth="1"/>
    <col min="6656" max="6656" width="14.42578125" style="14" customWidth="1"/>
    <col min="6657" max="6657" width="15.42578125" style="14" customWidth="1"/>
    <col min="6658" max="6658" width="12.42578125" style="14" customWidth="1"/>
    <col min="6659" max="6659" width="12.5703125" style="14" customWidth="1"/>
    <col min="6660" max="6660" width="14.7109375" style="14" customWidth="1"/>
    <col min="6661" max="6661" width="16.28515625" style="14" customWidth="1"/>
    <col min="6662" max="6662" width="11.85546875" style="14" customWidth="1"/>
    <col min="6663" max="6663" width="15.42578125" style="14" customWidth="1"/>
    <col min="6664" max="6664" width="14.85546875" style="14" customWidth="1"/>
    <col min="6665" max="6909" width="8.85546875" style="14"/>
    <col min="6910" max="6910" width="32.42578125" style="14" customWidth="1"/>
    <col min="6911" max="6911" width="19.85546875" style="14" customWidth="1"/>
    <col min="6912" max="6912" width="14.42578125" style="14" customWidth="1"/>
    <col min="6913" max="6913" width="15.42578125" style="14" customWidth="1"/>
    <col min="6914" max="6914" width="12.42578125" style="14" customWidth="1"/>
    <col min="6915" max="6915" width="12.5703125" style="14" customWidth="1"/>
    <col min="6916" max="6916" width="14.7109375" style="14" customWidth="1"/>
    <col min="6917" max="6917" width="16.28515625" style="14" customWidth="1"/>
    <col min="6918" max="6918" width="11.85546875" style="14" customWidth="1"/>
    <col min="6919" max="6919" width="15.42578125" style="14" customWidth="1"/>
    <col min="6920" max="6920" width="14.85546875" style="14" customWidth="1"/>
    <col min="6921" max="7165" width="8.85546875" style="14"/>
    <col min="7166" max="7166" width="32.42578125" style="14" customWidth="1"/>
    <col min="7167" max="7167" width="19.85546875" style="14" customWidth="1"/>
    <col min="7168" max="7168" width="14.42578125" style="14" customWidth="1"/>
    <col min="7169" max="7169" width="15.42578125" style="14" customWidth="1"/>
    <col min="7170" max="7170" width="12.42578125" style="14" customWidth="1"/>
    <col min="7171" max="7171" width="12.5703125" style="14" customWidth="1"/>
    <col min="7172" max="7172" width="14.7109375" style="14" customWidth="1"/>
    <col min="7173" max="7173" width="16.28515625" style="14" customWidth="1"/>
    <col min="7174" max="7174" width="11.85546875" style="14" customWidth="1"/>
    <col min="7175" max="7175" width="15.42578125" style="14" customWidth="1"/>
    <col min="7176" max="7176" width="14.85546875" style="14" customWidth="1"/>
    <col min="7177" max="7421" width="8.85546875" style="14"/>
    <col min="7422" max="7422" width="32.42578125" style="14" customWidth="1"/>
    <col min="7423" max="7423" width="19.85546875" style="14" customWidth="1"/>
    <col min="7424" max="7424" width="14.42578125" style="14" customWidth="1"/>
    <col min="7425" max="7425" width="15.42578125" style="14" customWidth="1"/>
    <col min="7426" max="7426" width="12.42578125" style="14" customWidth="1"/>
    <col min="7427" max="7427" width="12.5703125" style="14" customWidth="1"/>
    <col min="7428" max="7428" width="14.7109375" style="14" customWidth="1"/>
    <col min="7429" max="7429" width="16.28515625" style="14" customWidth="1"/>
    <col min="7430" max="7430" width="11.85546875" style="14" customWidth="1"/>
    <col min="7431" max="7431" width="15.42578125" style="14" customWidth="1"/>
    <col min="7432" max="7432" width="14.85546875" style="14" customWidth="1"/>
    <col min="7433" max="7677" width="8.85546875" style="14"/>
    <col min="7678" max="7678" width="32.42578125" style="14" customWidth="1"/>
    <col min="7679" max="7679" width="19.85546875" style="14" customWidth="1"/>
    <col min="7680" max="7680" width="14.42578125" style="14" customWidth="1"/>
    <col min="7681" max="7681" width="15.42578125" style="14" customWidth="1"/>
    <col min="7682" max="7682" width="12.42578125" style="14" customWidth="1"/>
    <col min="7683" max="7683" width="12.5703125" style="14" customWidth="1"/>
    <col min="7684" max="7684" width="14.7109375" style="14" customWidth="1"/>
    <col min="7685" max="7685" width="16.28515625" style="14" customWidth="1"/>
    <col min="7686" max="7686" width="11.85546875" style="14" customWidth="1"/>
    <col min="7687" max="7687" width="15.42578125" style="14" customWidth="1"/>
    <col min="7688" max="7688" width="14.85546875" style="14" customWidth="1"/>
    <col min="7689" max="7933" width="8.85546875" style="14"/>
    <col min="7934" max="7934" width="32.42578125" style="14" customWidth="1"/>
    <col min="7935" max="7935" width="19.85546875" style="14" customWidth="1"/>
    <col min="7936" max="7936" width="14.42578125" style="14" customWidth="1"/>
    <col min="7937" max="7937" width="15.42578125" style="14" customWidth="1"/>
    <col min="7938" max="7938" width="12.42578125" style="14" customWidth="1"/>
    <col min="7939" max="7939" width="12.5703125" style="14" customWidth="1"/>
    <col min="7940" max="7940" width="14.7109375" style="14" customWidth="1"/>
    <col min="7941" max="7941" width="16.28515625" style="14" customWidth="1"/>
    <col min="7942" max="7942" width="11.85546875" style="14" customWidth="1"/>
    <col min="7943" max="7943" width="15.42578125" style="14" customWidth="1"/>
    <col min="7944" max="7944" width="14.85546875" style="14" customWidth="1"/>
    <col min="7945" max="8189" width="8.85546875" style="14"/>
    <col min="8190" max="8190" width="32.42578125" style="14" customWidth="1"/>
    <col min="8191" max="8191" width="19.85546875" style="14" customWidth="1"/>
    <col min="8192" max="8192" width="14.42578125" style="14" customWidth="1"/>
    <col min="8193" max="8193" width="15.42578125" style="14" customWidth="1"/>
    <col min="8194" max="8194" width="12.42578125" style="14" customWidth="1"/>
    <col min="8195" max="8195" width="12.5703125" style="14" customWidth="1"/>
    <col min="8196" max="8196" width="14.7109375" style="14" customWidth="1"/>
    <col min="8197" max="8197" width="16.28515625" style="14" customWidth="1"/>
    <col min="8198" max="8198" width="11.85546875" style="14" customWidth="1"/>
    <col min="8199" max="8199" width="15.42578125" style="14" customWidth="1"/>
    <col min="8200" max="8200" width="14.85546875" style="14" customWidth="1"/>
    <col min="8201" max="8445" width="8.85546875" style="14"/>
    <col min="8446" max="8446" width="32.42578125" style="14" customWidth="1"/>
    <col min="8447" max="8447" width="19.85546875" style="14" customWidth="1"/>
    <col min="8448" max="8448" width="14.42578125" style="14" customWidth="1"/>
    <col min="8449" max="8449" width="15.42578125" style="14" customWidth="1"/>
    <col min="8450" max="8450" width="12.42578125" style="14" customWidth="1"/>
    <col min="8451" max="8451" width="12.5703125" style="14" customWidth="1"/>
    <col min="8452" max="8452" width="14.7109375" style="14" customWidth="1"/>
    <col min="8453" max="8453" width="16.28515625" style="14" customWidth="1"/>
    <col min="8454" max="8454" width="11.85546875" style="14" customWidth="1"/>
    <col min="8455" max="8455" width="15.42578125" style="14" customWidth="1"/>
    <col min="8456" max="8456" width="14.85546875" style="14" customWidth="1"/>
    <col min="8457" max="8701" width="8.85546875" style="14"/>
    <col min="8702" max="8702" width="32.42578125" style="14" customWidth="1"/>
    <col min="8703" max="8703" width="19.85546875" style="14" customWidth="1"/>
    <col min="8704" max="8704" width="14.42578125" style="14" customWidth="1"/>
    <col min="8705" max="8705" width="15.42578125" style="14" customWidth="1"/>
    <col min="8706" max="8706" width="12.42578125" style="14" customWidth="1"/>
    <col min="8707" max="8707" width="12.5703125" style="14" customWidth="1"/>
    <col min="8708" max="8708" width="14.7109375" style="14" customWidth="1"/>
    <col min="8709" max="8709" width="16.28515625" style="14" customWidth="1"/>
    <col min="8710" max="8710" width="11.85546875" style="14" customWidth="1"/>
    <col min="8711" max="8711" width="15.42578125" style="14" customWidth="1"/>
    <col min="8712" max="8712" width="14.85546875" style="14" customWidth="1"/>
    <col min="8713" max="8957" width="8.85546875" style="14"/>
    <col min="8958" max="8958" width="32.42578125" style="14" customWidth="1"/>
    <col min="8959" max="8959" width="19.85546875" style="14" customWidth="1"/>
    <col min="8960" max="8960" width="14.42578125" style="14" customWidth="1"/>
    <col min="8961" max="8961" width="15.42578125" style="14" customWidth="1"/>
    <col min="8962" max="8962" width="12.42578125" style="14" customWidth="1"/>
    <col min="8963" max="8963" width="12.5703125" style="14" customWidth="1"/>
    <col min="8964" max="8964" width="14.7109375" style="14" customWidth="1"/>
    <col min="8965" max="8965" width="16.28515625" style="14" customWidth="1"/>
    <col min="8966" max="8966" width="11.85546875" style="14" customWidth="1"/>
    <col min="8967" max="8967" width="15.42578125" style="14" customWidth="1"/>
    <col min="8968" max="8968" width="14.85546875" style="14" customWidth="1"/>
    <col min="8969" max="9213" width="8.85546875" style="14"/>
    <col min="9214" max="9214" width="32.42578125" style="14" customWidth="1"/>
    <col min="9215" max="9215" width="19.85546875" style="14" customWidth="1"/>
    <col min="9216" max="9216" width="14.42578125" style="14" customWidth="1"/>
    <col min="9217" max="9217" width="15.42578125" style="14" customWidth="1"/>
    <col min="9218" max="9218" width="12.42578125" style="14" customWidth="1"/>
    <col min="9219" max="9219" width="12.5703125" style="14" customWidth="1"/>
    <col min="9220" max="9220" width="14.7109375" style="14" customWidth="1"/>
    <col min="9221" max="9221" width="16.28515625" style="14" customWidth="1"/>
    <col min="9222" max="9222" width="11.85546875" style="14" customWidth="1"/>
    <col min="9223" max="9223" width="15.42578125" style="14" customWidth="1"/>
    <col min="9224" max="9224" width="14.85546875" style="14" customWidth="1"/>
    <col min="9225" max="9469" width="8.85546875" style="14"/>
    <col min="9470" max="9470" width="32.42578125" style="14" customWidth="1"/>
    <col min="9471" max="9471" width="19.85546875" style="14" customWidth="1"/>
    <col min="9472" max="9472" width="14.42578125" style="14" customWidth="1"/>
    <col min="9473" max="9473" width="15.42578125" style="14" customWidth="1"/>
    <col min="9474" max="9474" width="12.42578125" style="14" customWidth="1"/>
    <col min="9475" max="9475" width="12.5703125" style="14" customWidth="1"/>
    <col min="9476" max="9476" width="14.7109375" style="14" customWidth="1"/>
    <col min="9477" max="9477" width="16.28515625" style="14" customWidth="1"/>
    <col min="9478" max="9478" width="11.85546875" style="14" customWidth="1"/>
    <col min="9479" max="9479" width="15.42578125" style="14" customWidth="1"/>
    <col min="9480" max="9480" width="14.85546875" style="14" customWidth="1"/>
    <col min="9481" max="9725" width="8.85546875" style="14"/>
    <col min="9726" max="9726" width="32.42578125" style="14" customWidth="1"/>
    <col min="9727" max="9727" width="19.85546875" style="14" customWidth="1"/>
    <col min="9728" max="9728" width="14.42578125" style="14" customWidth="1"/>
    <col min="9729" max="9729" width="15.42578125" style="14" customWidth="1"/>
    <col min="9730" max="9730" width="12.42578125" style="14" customWidth="1"/>
    <col min="9731" max="9731" width="12.5703125" style="14" customWidth="1"/>
    <col min="9732" max="9732" width="14.7109375" style="14" customWidth="1"/>
    <col min="9733" max="9733" width="16.28515625" style="14" customWidth="1"/>
    <col min="9734" max="9734" width="11.85546875" style="14" customWidth="1"/>
    <col min="9735" max="9735" width="15.42578125" style="14" customWidth="1"/>
    <col min="9736" max="9736" width="14.85546875" style="14" customWidth="1"/>
    <col min="9737" max="9981" width="8.85546875" style="14"/>
    <col min="9982" max="9982" width="32.42578125" style="14" customWidth="1"/>
    <col min="9983" max="9983" width="19.85546875" style="14" customWidth="1"/>
    <col min="9984" max="9984" width="14.42578125" style="14" customWidth="1"/>
    <col min="9985" max="9985" width="15.42578125" style="14" customWidth="1"/>
    <col min="9986" max="9986" width="12.42578125" style="14" customWidth="1"/>
    <col min="9987" max="9987" width="12.5703125" style="14" customWidth="1"/>
    <col min="9988" max="9988" width="14.7109375" style="14" customWidth="1"/>
    <col min="9989" max="9989" width="16.28515625" style="14" customWidth="1"/>
    <col min="9990" max="9990" width="11.85546875" style="14" customWidth="1"/>
    <col min="9991" max="9991" width="15.42578125" style="14" customWidth="1"/>
    <col min="9992" max="9992" width="14.85546875" style="14" customWidth="1"/>
    <col min="9993" max="10237" width="8.85546875" style="14"/>
    <col min="10238" max="10238" width="32.42578125" style="14" customWidth="1"/>
    <col min="10239" max="10239" width="19.85546875" style="14" customWidth="1"/>
    <col min="10240" max="10240" width="14.42578125" style="14" customWidth="1"/>
    <col min="10241" max="10241" width="15.42578125" style="14" customWidth="1"/>
    <col min="10242" max="10242" width="12.42578125" style="14" customWidth="1"/>
    <col min="10243" max="10243" width="12.5703125" style="14" customWidth="1"/>
    <col min="10244" max="10244" width="14.7109375" style="14" customWidth="1"/>
    <col min="10245" max="10245" width="16.28515625" style="14" customWidth="1"/>
    <col min="10246" max="10246" width="11.85546875" style="14" customWidth="1"/>
    <col min="10247" max="10247" width="15.42578125" style="14" customWidth="1"/>
    <col min="10248" max="10248" width="14.85546875" style="14" customWidth="1"/>
    <col min="10249" max="10493" width="8.85546875" style="14"/>
    <col min="10494" max="10494" width="32.42578125" style="14" customWidth="1"/>
    <col min="10495" max="10495" width="19.85546875" style="14" customWidth="1"/>
    <col min="10496" max="10496" width="14.42578125" style="14" customWidth="1"/>
    <col min="10497" max="10497" width="15.42578125" style="14" customWidth="1"/>
    <col min="10498" max="10498" width="12.42578125" style="14" customWidth="1"/>
    <col min="10499" max="10499" width="12.5703125" style="14" customWidth="1"/>
    <col min="10500" max="10500" width="14.7109375" style="14" customWidth="1"/>
    <col min="10501" max="10501" width="16.28515625" style="14" customWidth="1"/>
    <col min="10502" max="10502" width="11.85546875" style="14" customWidth="1"/>
    <col min="10503" max="10503" width="15.42578125" style="14" customWidth="1"/>
    <col min="10504" max="10504" width="14.85546875" style="14" customWidth="1"/>
    <col min="10505" max="10749" width="8.85546875" style="14"/>
    <col min="10750" max="10750" width="32.42578125" style="14" customWidth="1"/>
    <col min="10751" max="10751" width="19.85546875" style="14" customWidth="1"/>
    <col min="10752" max="10752" width="14.42578125" style="14" customWidth="1"/>
    <col min="10753" max="10753" width="15.42578125" style="14" customWidth="1"/>
    <col min="10754" max="10754" width="12.42578125" style="14" customWidth="1"/>
    <col min="10755" max="10755" width="12.5703125" style="14" customWidth="1"/>
    <col min="10756" max="10756" width="14.7109375" style="14" customWidth="1"/>
    <col min="10757" max="10757" width="16.28515625" style="14" customWidth="1"/>
    <col min="10758" max="10758" width="11.85546875" style="14" customWidth="1"/>
    <col min="10759" max="10759" width="15.42578125" style="14" customWidth="1"/>
    <col min="10760" max="10760" width="14.85546875" style="14" customWidth="1"/>
    <col min="10761" max="11005" width="8.85546875" style="14"/>
    <col min="11006" max="11006" width="32.42578125" style="14" customWidth="1"/>
    <col min="11007" max="11007" width="19.85546875" style="14" customWidth="1"/>
    <col min="11008" max="11008" width="14.42578125" style="14" customWidth="1"/>
    <col min="11009" max="11009" width="15.42578125" style="14" customWidth="1"/>
    <col min="11010" max="11010" width="12.42578125" style="14" customWidth="1"/>
    <col min="11011" max="11011" width="12.5703125" style="14" customWidth="1"/>
    <col min="11012" max="11012" width="14.7109375" style="14" customWidth="1"/>
    <col min="11013" max="11013" width="16.28515625" style="14" customWidth="1"/>
    <col min="11014" max="11014" width="11.85546875" style="14" customWidth="1"/>
    <col min="11015" max="11015" width="15.42578125" style="14" customWidth="1"/>
    <col min="11016" max="11016" width="14.85546875" style="14" customWidth="1"/>
    <col min="11017" max="11261" width="8.85546875" style="14"/>
    <col min="11262" max="11262" width="32.42578125" style="14" customWidth="1"/>
    <col min="11263" max="11263" width="19.85546875" style="14" customWidth="1"/>
    <col min="11264" max="11264" width="14.42578125" style="14" customWidth="1"/>
    <col min="11265" max="11265" width="15.42578125" style="14" customWidth="1"/>
    <col min="11266" max="11266" width="12.42578125" style="14" customWidth="1"/>
    <col min="11267" max="11267" width="12.5703125" style="14" customWidth="1"/>
    <col min="11268" max="11268" width="14.7109375" style="14" customWidth="1"/>
    <col min="11269" max="11269" width="16.28515625" style="14" customWidth="1"/>
    <col min="11270" max="11270" width="11.85546875" style="14" customWidth="1"/>
    <col min="11271" max="11271" width="15.42578125" style="14" customWidth="1"/>
    <col min="11272" max="11272" width="14.85546875" style="14" customWidth="1"/>
    <col min="11273" max="11517" width="8.85546875" style="14"/>
    <col min="11518" max="11518" width="32.42578125" style="14" customWidth="1"/>
    <col min="11519" max="11519" width="19.85546875" style="14" customWidth="1"/>
    <col min="11520" max="11520" width="14.42578125" style="14" customWidth="1"/>
    <col min="11521" max="11521" width="15.42578125" style="14" customWidth="1"/>
    <col min="11522" max="11522" width="12.42578125" style="14" customWidth="1"/>
    <col min="11523" max="11523" width="12.5703125" style="14" customWidth="1"/>
    <col min="11524" max="11524" width="14.7109375" style="14" customWidth="1"/>
    <col min="11525" max="11525" width="16.28515625" style="14" customWidth="1"/>
    <col min="11526" max="11526" width="11.85546875" style="14" customWidth="1"/>
    <col min="11527" max="11527" width="15.42578125" style="14" customWidth="1"/>
    <col min="11528" max="11528" width="14.85546875" style="14" customWidth="1"/>
    <col min="11529" max="11773" width="8.85546875" style="14"/>
    <col min="11774" max="11774" width="32.42578125" style="14" customWidth="1"/>
    <col min="11775" max="11775" width="19.85546875" style="14" customWidth="1"/>
    <col min="11776" max="11776" width="14.42578125" style="14" customWidth="1"/>
    <col min="11777" max="11777" width="15.42578125" style="14" customWidth="1"/>
    <col min="11778" max="11778" width="12.42578125" style="14" customWidth="1"/>
    <col min="11779" max="11779" width="12.5703125" style="14" customWidth="1"/>
    <col min="11780" max="11780" width="14.7109375" style="14" customWidth="1"/>
    <col min="11781" max="11781" width="16.28515625" style="14" customWidth="1"/>
    <col min="11782" max="11782" width="11.85546875" style="14" customWidth="1"/>
    <col min="11783" max="11783" width="15.42578125" style="14" customWidth="1"/>
    <col min="11784" max="11784" width="14.85546875" style="14" customWidth="1"/>
    <col min="11785" max="12029" width="8.85546875" style="14"/>
    <col min="12030" max="12030" width="32.42578125" style="14" customWidth="1"/>
    <col min="12031" max="12031" width="19.85546875" style="14" customWidth="1"/>
    <col min="12032" max="12032" width="14.42578125" style="14" customWidth="1"/>
    <col min="12033" max="12033" width="15.42578125" style="14" customWidth="1"/>
    <col min="12034" max="12034" width="12.42578125" style="14" customWidth="1"/>
    <col min="12035" max="12035" width="12.5703125" style="14" customWidth="1"/>
    <col min="12036" max="12036" width="14.7109375" style="14" customWidth="1"/>
    <col min="12037" max="12037" width="16.28515625" style="14" customWidth="1"/>
    <col min="12038" max="12038" width="11.85546875" style="14" customWidth="1"/>
    <col min="12039" max="12039" width="15.42578125" style="14" customWidth="1"/>
    <col min="12040" max="12040" width="14.85546875" style="14" customWidth="1"/>
    <col min="12041" max="12285" width="8.85546875" style="14"/>
    <col min="12286" max="12286" width="32.42578125" style="14" customWidth="1"/>
    <col min="12287" max="12287" width="19.85546875" style="14" customWidth="1"/>
    <col min="12288" max="12288" width="14.42578125" style="14" customWidth="1"/>
    <col min="12289" max="12289" width="15.42578125" style="14" customWidth="1"/>
    <col min="12290" max="12290" width="12.42578125" style="14" customWidth="1"/>
    <col min="12291" max="12291" width="12.5703125" style="14" customWidth="1"/>
    <col min="12292" max="12292" width="14.7109375" style="14" customWidth="1"/>
    <col min="12293" max="12293" width="16.28515625" style="14" customWidth="1"/>
    <col min="12294" max="12294" width="11.85546875" style="14" customWidth="1"/>
    <col min="12295" max="12295" width="15.42578125" style="14" customWidth="1"/>
    <col min="12296" max="12296" width="14.85546875" style="14" customWidth="1"/>
    <col min="12297" max="12541" width="8.85546875" style="14"/>
    <col min="12542" max="12542" width="32.42578125" style="14" customWidth="1"/>
    <col min="12543" max="12543" width="19.85546875" style="14" customWidth="1"/>
    <col min="12544" max="12544" width="14.42578125" style="14" customWidth="1"/>
    <col min="12545" max="12545" width="15.42578125" style="14" customWidth="1"/>
    <col min="12546" max="12546" width="12.42578125" style="14" customWidth="1"/>
    <col min="12547" max="12547" width="12.5703125" style="14" customWidth="1"/>
    <col min="12548" max="12548" width="14.7109375" style="14" customWidth="1"/>
    <col min="12549" max="12549" width="16.28515625" style="14" customWidth="1"/>
    <col min="12550" max="12550" width="11.85546875" style="14" customWidth="1"/>
    <col min="12551" max="12551" width="15.42578125" style="14" customWidth="1"/>
    <col min="12552" max="12552" width="14.85546875" style="14" customWidth="1"/>
    <col min="12553" max="12797" width="8.85546875" style="14"/>
    <col min="12798" max="12798" width="32.42578125" style="14" customWidth="1"/>
    <col min="12799" max="12799" width="19.85546875" style="14" customWidth="1"/>
    <col min="12800" max="12800" width="14.42578125" style="14" customWidth="1"/>
    <col min="12801" max="12801" width="15.42578125" style="14" customWidth="1"/>
    <col min="12802" max="12802" width="12.42578125" style="14" customWidth="1"/>
    <col min="12803" max="12803" width="12.5703125" style="14" customWidth="1"/>
    <col min="12804" max="12804" width="14.7109375" style="14" customWidth="1"/>
    <col min="12805" max="12805" width="16.28515625" style="14" customWidth="1"/>
    <col min="12806" max="12806" width="11.85546875" style="14" customWidth="1"/>
    <col min="12807" max="12807" width="15.42578125" style="14" customWidth="1"/>
    <col min="12808" max="12808" width="14.85546875" style="14" customWidth="1"/>
    <col min="12809" max="13053" width="8.85546875" style="14"/>
    <col min="13054" max="13054" width="32.42578125" style="14" customWidth="1"/>
    <col min="13055" max="13055" width="19.85546875" style="14" customWidth="1"/>
    <col min="13056" max="13056" width="14.42578125" style="14" customWidth="1"/>
    <col min="13057" max="13057" width="15.42578125" style="14" customWidth="1"/>
    <col min="13058" max="13058" width="12.42578125" style="14" customWidth="1"/>
    <col min="13059" max="13059" width="12.5703125" style="14" customWidth="1"/>
    <col min="13060" max="13060" width="14.7109375" style="14" customWidth="1"/>
    <col min="13061" max="13061" width="16.28515625" style="14" customWidth="1"/>
    <col min="13062" max="13062" width="11.85546875" style="14" customWidth="1"/>
    <col min="13063" max="13063" width="15.42578125" style="14" customWidth="1"/>
    <col min="13064" max="13064" width="14.85546875" style="14" customWidth="1"/>
    <col min="13065" max="13309" width="8.85546875" style="14"/>
    <col min="13310" max="13310" width="32.42578125" style="14" customWidth="1"/>
    <col min="13311" max="13311" width="19.85546875" style="14" customWidth="1"/>
    <col min="13312" max="13312" width="14.42578125" style="14" customWidth="1"/>
    <col min="13313" max="13313" width="15.42578125" style="14" customWidth="1"/>
    <col min="13314" max="13314" width="12.42578125" style="14" customWidth="1"/>
    <col min="13315" max="13315" width="12.5703125" style="14" customWidth="1"/>
    <col min="13316" max="13316" width="14.7109375" style="14" customWidth="1"/>
    <col min="13317" max="13317" width="16.28515625" style="14" customWidth="1"/>
    <col min="13318" max="13318" width="11.85546875" style="14" customWidth="1"/>
    <col min="13319" max="13319" width="15.42578125" style="14" customWidth="1"/>
    <col min="13320" max="13320" width="14.85546875" style="14" customWidth="1"/>
    <col min="13321" max="13565" width="8.85546875" style="14"/>
    <col min="13566" max="13566" width="32.42578125" style="14" customWidth="1"/>
    <col min="13567" max="13567" width="19.85546875" style="14" customWidth="1"/>
    <col min="13568" max="13568" width="14.42578125" style="14" customWidth="1"/>
    <col min="13569" max="13569" width="15.42578125" style="14" customWidth="1"/>
    <col min="13570" max="13570" width="12.42578125" style="14" customWidth="1"/>
    <col min="13571" max="13571" width="12.5703125" style="14" customWidth="1"/>
    <col min="13572" max="13572" width="14.7109375" style="14" customWidth="1"/>
    <col min="13573" max="13573" width="16.28515625" style="14" customWidth="1"/>
    <col min="13574" max="13574" width="11.85546875" style="14" customWidth="1"/>
    <col min="13575" max="13575" width="15.42578125" style="14" customWidth="1"/>
    <col min="13576" max="13576" width="14.85546875" style="14" customWidth="1"/>
    <col min="13577" max="13821" width="8.85546875" style="14"/>
    <col min="13822" max="13822" width="32.42578125" style="14" customWidth="1"/>
    <col min="13823" max="13823" width="19.85546875" style="14" customWidth="1"/>
    <col min="13824" max="13824" width="14.42578125" style="14" customWidth="1"/>
    <col min="13825" max="13825" width="15.42578125" style="14" customWidth="1"/>
    <col min="13826" max="13826" width="12.42578125" style="14" customWidth="1"/>
    <col min="13827" max="13827" width="12.5703125" style="14" customWidth="1"/>
    <col min="13828" max="13828" width="14.7109375" style="14" customWidth="1"/>
    <col min="13829" max="13829" width="16.28515625" style="14" customWidth="1"/>
    <col min="13830" max="13830" width="11.85546875" style="14" customWidth="1"/>
    <col min="13831" max="13831" width="15.42578125" style="14" customWidth="1"/>
    <col min="13832" max="13832" width="14.85546875" style="14" customWidth="1"/>
    <col min="13833" max="14077" width="8.85546875" style="14"/>
    <col min="14078" max="14078" width="32.42578125" style="14" customWidth="1"/>
    <col min="14079" max="14079" width="19.85546875" style="14" customWidth="1"/>
    <col min="14080" max="14080" width="14.42578125" style="14" customWidth="1"/>
    <col min="14081" max="14081" width="15.42578125" style="14" customWidth="1"/>
    <col min="14082" max="14082" width="12.42578125" style="14" customWidth="1"/>
    <col min="14083" max="14083" width="12.5703125" style="14" customWidth="1"/>
    <col min="14084" max="14084" width="14.7109375" style="14" customWidth="1"/>
    <col min="14085" max="14085" width="16.28515625" style="14" customWidth="1"/>
    <col min="14086" max="14086" width="11.85546875" style="14" customWidth="1"/>
    <col min="14087" max="14087" width="15.42578125" style="14" customWidth="1"/>
    <col min="14088" max="14088" width="14.85546875" style="14" customWidth="1"/>
    <col min="14089" max="14333" width="8.85546875" style="14"/>
    <col min="14334" max="14334" width="32.42578125" style="14" customWidth="1"/>
    <col min="14335" max="14335" width="19.85546875" style="14" customWidth="1"/>
    <col min="14336" max="14336" width="14.42578125" style="14" customWidth="1"/>
    <col min="14337" max="14337" width="15.42578125" style="14" customWidth="1"/>
    <col min="14338" max="14338" width="12.42578125" style="14" customWidth="1"/>
    <col min="14339" max="14339" width="12.5703125" style="14" customWidth="1"/>
    <col min="14340" max="14340" width="14.7109375" style="14" customWidth="1"/>
    <col min="14341" max="14341" width="16.28515625" style="14" customWidth="1"/>
    <col min="14342" max="14342" width="11.85546875" style="14" customWidth="1"/>
    <col min="14343" max="14343" width="15.42578125" style="14" customWidth="1"/>
    <col min="14344" max="14344" width="14.85546875" style="14" customWidth="1"/>
    <col min="14345" max="14589" width="8.85546875" style="14"/>
    <col min="14590" max="14590" width="32.42578125" style="14" customWidth="1"/>
    <col min="14591" max="14591" width="19.85546875" style="14" customWidth="1"/>
    <col min="14592" max="14592" width="14.42578125" style="14" customWidth="1"/>
    <col min="14593" max="14593" width="15.42578125" style="14" customWidth="1"/>
    <col min="14594" max="14594" width="12.42578125" style="14" customWidth="1"/>
    <col min="14595" max="14595" width="12.5703125" style="14" customWidth="1"/>
    <col min="14596" max="14596" width="14.7109375" style="14" customWidth="1"/>
    <col min="14597" max="14597" width="16.28515625" style="14" customWidth="1"/>
    <col min="14598" max="14598" width="11.85546875" style="14" customWidth="1"/>
    <col min="14599" max="14599" width="15.42578125" style="14" customWidth="1"/>
    <col min="14600" max="14600" width="14.85546875" style="14" customWidth="1"/>
    <col min="14601" max="14845" width="8.85546875" style="14"/>
    <col min="14846" max="14846" width="32.42578125" style="14" customWidth="1"/>
    <col min="14847" max="14847" width="19.85546875" style="14" customWidth="1"/>
    <col min="14848" max="14848" width="14.42578125" style="14" customWidth="1"/>
    <col min="14849" max="14849" width="15.42578125" style="14" customWidth="1"/>
    <col min="14850" max="14850" width="12.42578125" style="14" customWidth="1"/>
    <col min="14851" max="14851" width="12.5703125" style="14" customWidth="1"/>
    <col min="14852" max="14852" width="14.7109375" style="14" customWidth="1"/>
    <col min="14853" max="14853" width="16.28515625" style="14" customWidth="1"/>
    <col min="14854" max="14854" width="11.85546875" style="14" customWidth="1"/>
    <col min="14855" max="14855" width="15.42578125" style="14" customWidth="1"/>
    <col min="14856" max="14856" width="14.85546875" style="14" customWidth="1"/>
    <col min="14857" max="15101" width="8.85546875" style="14"/>
    <col min="15102" max="15102" width="32.42578125" style="14" customWidth="1"/>
    <col min="15103" max="15103" width="19.85546875" style="14" customWidth="1"/>
    <col min="15104" max="15104" width="14.42578125" style="14" customWidth="1"/>
    <col min="15105" max="15105" width="15.42578125" style="14" customWidth="1"/>
    <col min="15106" max="15106" width="12.42578125" style="14" customWidth="1"/>
    <col min="15107" max="15107" width="12.5703125" style="14" customWidth="1"/>
    <col min="15108" max="15108" width="14.7109375" style="14" customWidth="1"/>
    <col min="15109" max="15109" width="16.28515625" style="14" customWidth="1"/>
    <col min="15110" max="15110" width="11.85546875" style="14" customWidth="1"/>
    <col min="15111" max="15111" width="15.42578125" style="14" customWidth="1"/>
    <col min="15112" max="15112" width="14.85546875" style="14" customWidth="1"/>
    <col min="15113" max="15357" width="8.85546875" style="14"/>
    <col min="15358" max="15358" width="32.42578125" style="14" customWidth="1"/>
    <col min="15359" max="15359" width="19.85546875" style="14" customWidth="1"/>
    <col min="15360" max="15360" width="14.42578125" style="14" customWidth="1"/>
    <col min="15361" max="15361" width="15.42578125" style="14" customWidth="1"/>
    <col min="15362" max="15362" width="12.42578125" style="14" customWidth="1"/>
    <col min="15363" max="15363" width="12.5703125" style="14" customWidth="1"/>
    <col min="15364" max="15364" width="14.7109375" style="14" customWidth="1"/>
    <col min="15365" max="15365" width="16.28515625" style="14" customWidth="1"/>
    <col min="15366" max="15366" width="11.85546875" style="14" customWidth="1"/>
    <col min="15367" max="15367" width="15.42578125" style="14" customWidth="1"/>
    <col min="15368" max="15368" width="14.85546875" style="14" customWidth="1"/>
    <col min="15369" max="15613" width="8.85546875" style="14"/>
    <col min="15614" max="15614" width="32.42578125" style="14" customWidth="1"/>
    <col min="15615" max="15615" width="19.85546875" style="14" customWidth="1"/>
    <col min="15616" max="15616" width="14.42578125" style="14" customWidth="1"/>
    <col min="15617" max="15617" width="15.42578125" style="14" customWidth="1"/>
    <col min="15618" max="15618" width="12.42578125" style="14" customWidth="1"/>
    <col min="15619" max="15619" width="12.5703125" style="14" customWidth="1"/>
    <col min="15620" max="15620" width="14.7109375" style="14" customWidth="1"/>
    <col min="15621" max="15621" width="16.28515625" style="14" customWidth="1"/>
    <col min="15622" max="15622" width="11.85546875" style="14" customWidth="1"/>
    <col min="15623" max="15623" width="15.42578125" style="14" customWidth="1"/>
    <col min="15624" max="15624" width="14.85546875" style="14" customWidth="1"/>
    <col min="15625" max="15869" width="8.85546875" style="14"/>
    <col min="15870" max="15870" width="32.42578125" style="14" customWidth="1"/>
    <col min="15871" max="15871" width="19.85546875" style="14" customWidth="1"/>
    <col min="15872" max="15872" width="14.42578125" style="14" customWidth="1"/>
    <col min="15873" max="15873" width="15.42578125" style="14" customWidth="1"/>
    <col min="15874" max="15874" width="12.42578125" style="14" customWidth="1"/>
    <col min="15875" max="15875" width="12.5703125" style="14" customWidth="1"/>
    <col min="15876" max="15876" width="14.7109375" style="14" customWidth="1"/>
    <col min="15877" max="15877" width="16.28515625" style="14" customWidth="1"/>
    <col min="15878" max="15878" width="11.85546875" style="14" customWidth="1"/>
    <col min="15879" max="15879" width="15.42578125" style="14" customWidth="1"/>
    <col min="15880" max="15880" width="14.85546875" style="14" customWidth="1"/>
    <col min="15881" max="16125" width="8.85546875" style="14"/>
    <col min="16126" max="16126" width="32.42578125" style="14" customWidth="1"/>
    <col min="16127" max="16127" width="19.85546875" style="14" customWidth="1"/>
    <col min="16128" max="16128" width="14.42578125" style="14" customWidth="1"/>
    <col min="16129" max="16129" width="15.42578125" style="14" customWidth="1"/>
    <col min="16130" max="16130" width="12.42578125" style="14" customWidth="1"/>
    <col min="16131" max="16131" width="12.5703125" style="14" customWidth="1"/>
    <col min="16132" max="16132" width="14.7109375" style="14" customWidth="1"/>
    <col min="16133" max="16133" width="16.28515625" style="14" customWidth="1"/>
    <col min="16134" max="16134" width="11.85546875" style="14" customWidth="1"/>
    <col min="16135" max="16135" width="15.42578125" style="14" customWidth="1"/>
    <col min="16136" max="16136" width="14.85546875" style="14" customWidth="1"/>
    <col min="16137" max="16383" width="8.85546875" style="14"/>
    <col min="16384" max="16384" width="9.140625" style="14" customWidth="1"/>
  </cols>
  <sheetData>
    <row r="1" spans="1:12" s="3" customFormat="1" ht="18.75" x14ac:dyDescent="0.25">
      <c r="A1" s="82" t="s">
        <v>16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 s="3" customFormat="1" ht="13.15" customHeight="1" x14ac:dyDescent="0.25">
      <c r="A2" s="83" t="s">
        <v>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s="3" customFormat="1" ht="35.450000000000003" customHeight="1" x14ac:dyDescent="0.25">
      <c r="A3" s="84" t="s">
        <v>88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x14ac:dyDescent="0.2">
      <c r="A4" s="102" t="s">
        <v>17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ht="36.75" customHeight="1" x14ac:dyDescent="0.2">
      <c r="A5" s="88" t="s">
        <v>0</v>
      </c>
      <c r="B5" s="104" t="s">
        <v>1</v>
      </c>
      <c r="C5" s="105"/>
      <c r="D5" s="110" t="s">
        <v>89</v>
      </c>
      <c r="E5" s="111"/>
      <c r="F5" s="88" t="s">
        <v>90</v>
      </c>
      <c r="G5" s="110" t="s">
        <v>91</v>
      </c>
      <c r="H5" s="111"/>
      <c r="I5" s="110" t="s">
        <v>22</v>
      </c>
      <c r="J5" s="111"/>
      <c r="K5" s="92" t="s">
        <v>92</v>
      </c>
      <c r="L5" s="93"/>
    </row>
    <row r="6" spans="1:12" ht="61.15" customHeight="1" x14ac:dyDescent="0.2">
      <c r="A6" s="103"/>
      <c r="B6" s="106"/>
      <c r="C6" s="107"/>
      <c r="D6" s="112"/>
      <c r="E6" s="113"/>
      <c r="F6" s="89"/>
      <c r="G6" s="112"/>
      <c r="H6" s="113"/>
      <c r="I6" s="112"/>
      <c r="J6" s="113"/>
      <c r="K6" s="94"/>
      <c r="L6" s="95"/>
    </row>
    <row r="7" spans="1:12" ht="33" customHeight="1" x14ac:dyDescent="0.2">
      <c r="A7" s="89"/>
      <c r="B7" s="108"/>
      <c r="C7" s="109"/>
      <c r="D7" s="15" t="s">
        <v>23</v>
      </c>
      <c r="E7" s="15" t="s">
        <v>24</v>
      </c>
      <c r="F7" s="15" t="s">
        <v>23</v>
      </c>
      <c r="G7" s="15" t="s">
        <v>23</v>
      </c>
      <c r="H7" s="15" t="s">
        <v>24</v>
      </c>
      <c r="I7" s="5" t="s">
        <v>25</v>
      </c>
      <c r="J7" s="5" t="s">
        <v>26</v>
      </c>
      <c r="K7" s="16" t="s">
        <v>25</v>
      </c>
      <c r="L7" s="16" t="s">
        <v>26</v>
      </c>
    </row>
    <row r="8" spans="1:12" s="21" customFormat="1" ht="14.45" customHeight="1" x14ac:dyDescent="0.3">
      <c r="A8" s="17">
        <v>1</v>
      </c>
      <c r="B8" s="96">
        <v>2</v>
      </c>
      <c r="C8" s="97"/>
      <c r="D8" s="17">
        <v>3</v>
      </c>
      <c r="E8" s="17"/>
      <c r="F8" s="17">
        <v>4</v>
      </c>
      <c r="G8" s="17">
        <v>5</v>
      </c>
      <c r="H8" s="17"/>
      <c r="I8" s="18" t="s">
        <v>27</v>
      </c>
      <c r="J8" s="19" t="s">
        <v>28</v>
      </c>
      <c r="K8" s="20">
        <v>8</v>
      </c>
      <c r="L8" s="20">
        <v>9</v>
      </c>
    </row>
    <row r="9" spans="1:12" s="23" customFormat="1" ht="15.6" customHeight="1" x14ac:dyDescent="0.2">
      <c r="A9" s="22" t="s">
        <v>29</v>
      </c>
      <c r="B9" s="98"/>
      <c r="C9" s="99"/>
      <c r="D9" s="5" t="e">
        <f t="shared" ref="D9:E9" si="0">D10+D43</f>
        <v>#REF!</v>
      </c>
      <c r="E9" s="5" t="e">
        <f t="shared" si="0"/>
        <v>#REF!</v>
      </c>
      <c r="F9" s="5">
        <f>F10+F43</f>
        <v>313008738</v>
      </c>
      <c r="G9" s="5">
        <f>G10+G43</f>
        <v>306412388.73999995</v>
      </c>
      <c r="H9" s="5">
        <f>G9/G72*100</f>
        <v>100</v>
      </c>
      <c r="I9" s="5">
        <f t="shared" ref="I9:I39" si="1">G9-F9</f>
        <v>-6596349.2600000501</v>
      </c>
      <c r="J9" s="5">
        <f>G9/F9*100</f>
        <v>97.892599004696152</v>
      </c>
      <c r="K9" s="2" t="e">
        <f t="shared" ref="K9:K40" si="2">G9-D9</f>
        <v>#REF!</v>
      </c>
      <c r="L9" s="2" t="e">
        <f t="shared" ref="L9:L25" si="3">G9/D9*100</f>
        <v>#REF!</v>
      </c>
    </row>
    <row r="10" spans="1:12" s="23" customFormat="1" ht="15.6" customHeight="1" x14ac:dyDescent="0.2">
      <c r="A10" s="24" t="s">
        <v>30</v>
      </c>
      <c r="B10" s="100"/>
      <c r="C10" s="101"/>
      <c r="D10" s="5" t="e">
        <f t="shared" ref="D10:E10" si="4">D11+D33+D40+D24+D18</f>
        <v>#REF!</v>
      </c>
      <c r="E10" s="5" t="e">
        <f t="shared" si="4"/>
        <v>#REF!</v>
      </c>
      <c r="F10" s="5">
        <f>F11+F33+F40+F24+F18</f>
        <v>308295500</v>
      </c>
      <c r="G10" s="5">
        <f>G11+G33+G40+G24+G18</f>
        <v>301233608.89999998</v>
      </c>
      <c r="H10" s="5">
        <f>G10/G9*100</f>
        <v>98.309866039915789</v>
      </c>
      <c r="I10" s="5">
        <f t="shared" si="1"/>
        <v>-7061891.1000000238</v>
      </c>
      <c r="J10" s="5">
        <f t="shared" ref="J10:J38" si="5">G10/F10*100</f>
        <v>97.709375874769492</v>
      </c>
      <c r="K10" s="2" t="e">
        <f t="shared" si="2"/>
        <v>#REF!</v>
      </c>
      <c r="L10" s="2" t="e">
        <f t="shared" si="3"/>
        <v>#REF!</v>
      </c>
    </row>
    <row r="11" spans="1:12" s="23" customFormat="1" ht="16.149999999999999" customHeight="1" x14ac:dyDescent="0.2">
      <c r="A11" s="25" t="s">
        <v>31</v>
      </c>
      <c r="B11" s="26">
        <v>182</v>
      </c>
      <c r="C11" s="27" t="s">
        <v>32</v>
      </c>
      <c r="D11" s="5" t="e">
        <f t="shared" ref="D11:G11" si="6">D12</f>
        <v>#REF!</v>
      </c>
      <c r="E11" s="5" t="e">
        <f t="shared" si="6"/>
        <v>#REF!</v>
      </c>
      <c r="F11" s="5">
        <f t="shared" si="6"/>
        <v>284029000</v>
      </c>
      <c r="G11" s="5">
        <f t="shared" si="6"/>
        <v>277088776.71999997</v>
      </c>
      <c r="H11" s="28">
        <f>G11/G10*100</f>
        <v>91.984681832758127</v>
      </c>
      <c r="I11" s="5">
        <f t="shared" si="1"/>
        <v>-6940223.280000031</v>
      </c>
      <c r="J11" s="5">
        <f t="shared" si="5"/>
        <v>97.556508919863802</v>
      </c>
      <c r="K11" s="2" t="e">
        <f t="shared" si="2"/>
        <v>#REF!</v>
      </c>
      <c r="L11" s="2" t="e">
        <f t="shared" si="3"/>
        <v>#REF!</v>
      </c>
    </row>
    <row r="12" spans="1:12" ht="18" customHeight="1" x14ac:dyDescent="0.2">
      <c r="A12" s="29" t="s">
        <v>33</v>
      </c>
      <c r="B12" s="30">
        <v>182</v>
      </c>
      <c r="C12" s="31" t="s">
        <v>34</v>
      </c>
      <c r="D12" s="33" t="e">
        <f t="shared" ref="D12:E12" si="7">D13+D14+D15</f>
        <v>#REF!</v>
      </c>
      <c r="E12" s="33" t="e">
        <f t="shared" si="7"/>
        <v>#REF!</v>
      </c>
      <c r="F12" s="33">
        <f>F13+F14+F15</f>
        <v>284029000</v>
      </c>
      <c r="G12" s="33">
        <f>G13+G14+G15</f>
        <v>277088776.71999997</v>
      </c>
      <c r="H12" s="32">
        <f>G12/G11*100</f>
        <v>100</v>
      </c>
      <c r="I12" s="33">
        <f t="shared" si="1"/>
        <v>-6940223.280000031</v>
      </c>
      <c r="J12" s="33">
        <f t="shared" si="5"/>
        <v>97.556508919863802</v>
      </c>
      <c r="K12" s="34" t="e">
        <f t="shared" si="2"/>
        <v>#REF!</v>
      </c>
      <c r="L12" s="34" t="e">
        <f t="shared" si="3"/>
        <v>#REF!</v>
      </c>
    </row>
    <row r="13" spans="1:12" ht="55.9" customHeight="1" x14ac:dyDescent="0.2">
      <c r="A13" s="29" t="s">
        <v>35</v>
      </c>
      <c r="B13" s="30">
        <v>182</v>
      </c>
      <c r="C13" s="35" t="s">
        <v>36</v>
      </c>
      <c r="D13" s="32" t="e">
        <f>#REF!+#REF!+#REF!+#REF!</f>
        <v>#REF!</v>
      </c>
      <c r="E13" s="32" t="e">
        <f>D13/D11*100</f>
        <v>#REF!</v>
      </c>
      <c r="F13" s="32">
        <v>283916000</v>
      </c>
      <c r="G13" s="32">
        <v>276979447.51999998</v>
      </c>
      <c r="H13" s="32">
        <f>G13/G11*100</f>
        <v>99.960543620245417</v>
      </c>
      <c r="I13" s="33">
        <f t="shared" si="1"/>
        <v>-6936552.4800000191</v>
      </c>
      <c r="J13" s="33">
        <f t="shared" si="5"/>
        <v>97.556829315713088</v>
      </c>
      <c r="K13" s="34" t="e">
        <f t="shared" si="2"/>
        <v>#REF!</v>
      </c>
      <c r="L13" s="34" t="e">
        <f t="shared" si="3"/>
        <v>#REF!</v>
      </c>
    </row>
    <row r="14" spans="1:12" ht="96.6" customHeight="1" x14ac:dyDescent="0.2">
      <c r="A14" s="29" t="s">
        <v>37</v>
      </c>
      <c r="B14" s="30">
        <v>182</v>
      </c>
      <c r="C14" s="37" t="s">
        <v>38</v>
      </c>
      <c r="D14" s="32" t="e">
        <f>#REF!</f>
        <v>#REF!</v>
      </c>
      <c r="E14" s="32" t="e">
        <f>D14/D11*100</f>
        <v>#REF!</v>
      </c>
      <c r="F14" s="33">
        <v>57000</v>
      </c>
      <c r="G14" s="33">
        <v>54764.24</v>
      </c>
      <c r="H14" s="32">
        <f>G14/G11*100</f>
        <v>1.9764149471611266E-2</v>
      </c>
      <c r="I14" s="33">
        <f t="shared" si="1"/>
        <v>-2235.760000000002</v>
      </c>
      <c r="J14" s="33">
        <f t="shared" si="5"/>
        <v>96.077614035087706</v>
      </c>
      <c r="K14" s="34" t="e">
        <f t="shared" si="2"/>
        <v>#REF!</v>
      </c>
      <c r="L14" s="34" t="e">
        <f t="shared" si="3"/>
        <v>#REF!</v>
      </c>
    </row>
    <row r="15" spans="1:12" ht="39" customHeight="1" x14ac:dyDescent="0.2">
      <c r="A15" s="40" t="s">
        <v>39</v>
      </c>
      <c r="B15" s="30">
        <v>182</v>
      </c>
      <c r="C15" s="41" t="s">
        <v>40</v>
      </c>
      <c r="D15" s="32" t="e">
        <f>#REF!+#REF!+D16+D17</f>
        <v>#REF!</v>
      </c>
      <c r="E15" s="32" t="e">
        <f>D15/D11*100</f>
        <v>#REF!</v>
      </c>
      <c r="F15" s="32">
        <v>56000</v>
      </c>
      <c r="G15" s="32">
        <v>54564.959999999999</v>
      </c>
      <c r="H15" s="32">
        <f>G15/G11*100</f>
        <v>1.9692230282981924E-2</v>
      </c>
      <c r="I15" s="33">
        <f t="shared" si="1"/>
        <v>-1435.0400000000009</v>
      </c>
      <c r="J15" s="33">
        <f t="shared" si="5"/>
        <v>97.437428571428569</v>
      </c>
      <c r="K15" s="34" t="e">
        <f t="shared" si="2"/>
        <v>#REF!</v>
      </c>
      <c r="L15" s="34" t="e">
        <f t="shared" si="3"/>
        <v>#REF!</v>
      </c>
    </row>
    <row r="16" spans="1:12" ht="70.150000000000006" hidden="1" customHeight="1" x14ac:dyDescent="0.3">
      <c r="A16" s="36" t="s">
        <v>41</v>
      </c>
      <c r="B16" s="38">
        <v>182</v>
      </c>
      <c r="C16" s="39" t="s">
        <v>42</v>
      </c>
      <c r="D16" s="32">
        <v>0</v>
      </c>
      <c r="E16" s="32" t="e">
        <f>D16/D11*100</f>
        <v>#REF!</v>
      </c>
      <c r="F16" s="33">
        <v>0</v>
      </c>
      <c r="G16" s="33">
        <v>0</v>
      </c>
      <c r="H16" s="32">
        <f>G16/G11*100</f>
        <v>0</v>
      </c>
      <c r="I16" s="33">
        <f t="shared" si="1"/>
        <v>0</v>
      </c>
      <c r="J16" s="33"/>
      <c r="K16" s="34">
        <f t="shared" si="2"/>
        <v>0</v>
      </c>
      <c r="L16" s="34" t="e">
        <f t="shared" si="3"/>
        <v>#DIV/0!</v>
      </c>
    </row>
    <row r="17" spans="1:12" ht="46.15" hidden="1" customHeight="1" x14ac:dyDescent="0.3">
      <c r="A17" s="36" t="s">
        <v>43</v>
      </c>
      <c r="B17" s="30">
        <v>182</v>
      </c>
      <c r="C17" s="41" t="s">
        <v>44</v>
      </c>
      <c r="D17" s="32"/>
      <c r="E17" s="32" t="e">
        <f>D17/D11*100</f>
        <v>#REF!</v>
      </c>
      <c r="F17" s="33">
        <v>0</v>
      </c>
      <c r="G17" s="33">
        <v>0</v>
      </c>
      <c r="H17" s="32">
        <f>G17/G11*100</f>
        <v>0</v>
      </c>
      <c r="I17" s="33">
        <f t="shared" si="1"/>
        <v>0</v>
      </c>
      <c r="J17" s="33" t="e">
        <f t="shared" ref="J17" si="8">G17/F17*100</f>
        <v>#DIV/0!</v>
      </c>
      <c r="K17" s="34">
        <f t="shared" si="2"/>
        <v>0</v>
      </c>
      <c r="L17" s="34" t="e">
        <f t="shared" si="3"/>
        <v>#DIV/0!</v>
      </c>
    </row>
    <row r="18" spans="1:12" s="23" customFormat="1" ht="28.9" customHeight="1" x14ac:dyDescent="0.2">
      <c r="A18" s="25" t="s">
        <v>45</v>
      </c>
      <c r="B18" s="26">
        <v>182</v>
      </c>
      <c r="C18" s="27" t="s">
        <v>46</v>
      </c>
      <c r="D18" s="43">
        <f t="shared" ref="D18:G18" si="9">D19</f>
        <v>442996.47000000003</v>
      </c>
      <c r="E18" s="43">
        <f t="shared" si="9"/>
        <v>100</v>
      </c>
      <c r="F18" s="43">
        <f t="shared" si="9"/>
        <v>8679000</v>
      </c>
      <c r="G18" s="43">
        <f t="shared" si="9"/>
        <v>8654298.9800000004</v>
      </c>
      <c r="H18" s="42">
        <f>G18/G10*100</f>
        <v>2.8729526600974173</v>
      </c>
      <c r="I18" s="43">
        <f t="shared" si="1"/>
        <v>-24701.019999999553</v>
      </c>
      <c r="J18" s="43">
        <f t="shared" si="5"/>
        <v>99.715393248070058</v>
      </c>
      <c r="K18" s="44">
        <f t="shared" si="2"/>
        <v>8211302.5100000007</v>
      </c>
      <c r="L18" s="44">
        <f t="shared" si="3"/>
        <v>1953.581928090759</v>
      </c>
    </row>
    <row r="19" spans="1:12" ht="29.45" customHeight="1" x14ac:dyDescent="0.2">
      <c r="A19" s="29" t="s">
        <v>47</v>
      </c>
      <c r="B19" s="30">
        <v>182</v>
      </c>
      <c r="C19" s="41" t="s">
        <v>48</v>
      </c>
      <c r="D19" s="33">
        <f t="shared" ref="D19:G19" si="10">D20+D21+D22+D23</f>
        <v>442996.47000000003</v>
      </c>
      <c r="E19" s="33">
        <f t="shared" si="10"/>
        <v>100</v>
      </c>
      <c r="F19" s="33">
        <f t="shared" si="10"/>
        <v>8679000</v>
      </c>
      <c r="G19" s="33">
        <f t="shared" si="10"/>
        <v>8654298.9800000004</v>
      </c>
      <c r="H19" s="32">
        <f>G19/G18*100</f>
        <v>100</v>
      </c>
      <c r="I19" s="33">
        <f t="shared" si="1"/>
        <v>-24701.019999999553</v>
      </c>
      <c r="J19" s="33">
        <f t="shared" si="5"/>
        <v>99.715393248070058</v>
      </c>
      <c r="K19" s="34">
        <f t="shared" si="2"/>
        <v>8211302.5100000007</v>
      </c>
      <c r="L19" s="34">
        <f t="shared" si="3"/>
        <v>1953.581928090759</v>
      </c>
    </row>
    <row r="20" spans="1:12" ht="55.9" customHeight="1" x14ac:dyDescent="0.2">
      <c r="A20" s="29" t="s">
        <v>49</v>
      </c>
      <c r="B20" s="30">
        <v>182</v>
      </c>
      <c r="C20" s="37" t="s">
        <v>50</v>
      </c>
      <c r="D20" s="32">
        <v>151442.35</v>
      </c>
      <c r="E20" s="32">
        <f>D20/D18*100</f>
        <v>34.185904461044572</v>
      </c>
      <c r="F20" s="33">
        <v>3043000</v>
      </c>
      <c r="G20" s="33">
        <v>3556046.06</v>
      </c>
      <c r="H20" s="32">
        <f>G20/G18*100</f>
        <v>41.089937708623047</v>
      </c>
      <c r="I20" s="33">
        <f t="shared" si="1"/>
        <v>513046.06000000006</v>
      </c>
      <c r="J20" s="33">
        <f t="shared" si="5"/>
        <v>116.85987709497208</v>
      </c>
      <c r="K20" s="34">
        <f t="shared" si="2"/>
        <v>3404603.71</v>
      </c>
      <c r="L20" s="34">
        <f t="shared" si="3"/>
        <v>2348.1186471287588</v>
      </c>
    </row>
    <row r="21" spans="1:12" ht="66.599999999999994" customHeight="1" x14ac:dyDescent="0.2">
      <c r="A21" s="29" t="s">
        <v>51</v>
      </c>
      <c r="B21" s="30">
        <v>182</v>
      </c>
      <c r="C21" s="41" t="s">
        <v>52</v>
      </c>
      <c r="D21" s="32">
        <v>2311.6999999999998</v>
      </c>
      <c r="E21" s="32">
        <f>D21/D18*100</f>
        <v>0.52183260060740433</v>
      </c>
      <c r="F21" s="33">
        <v>36000</v>
      </c>
      <c r="G21" s="33">
        <v>36099.86</v>
      </c>
      <c r="H21" s="32">
        <f>G21/G18*100</f>
        <v>0.4171321106819445</v>
      </c>
      <c r="I21" s="33">
        <f t="shared" si="1"/>
        <v>99.860000000000582</v>
      </c>
      <c r="J21" s="33">
        <f t="shared" si="5"/>
        <v>100.27738888888888</v>
      </c>
      <c r="K21" s="34">
        <f t="shared" si="2"/>
        <v>33788.160000000003</v>
      </c>
      <c r="L21" s="34">
        <f t="shared" si="3"/>
        <v>1561.6152614958689</v>
      </c>
    </row>
    <row r="22" spans="1:12" ht="53.45" customHeight="1" x14ac:dyDescent="0.2">
      <c r="A22" s="29" t="s">
        <v>53</v>
      </c>
      <c r="B22" s="30">
        <v>182</v>
      </c>
      <c r="C22" s="37" t="s">
        <v>54</v>
      </c>
      <c r="D22" s="32">
        <v>311673.08</v>
      </c>
      <c r="E22" s="32">
        <f>D22/D18*100</f>
        <v>70.355657687294894</v>
      </c>
      <c r="F22" s="33">
        <v>5600000</v>
      </c>
      <c r="G22" s="33">
        <v>5750875.0700000003</v>
      </c>
      <c r="H22" s="32">
        <f>G22/G18*100</f>
        <v>66.451079206879911</v>
      </c>
      <c r="I22" s="33">
        <f t="shared" si="1"/>
        <v>150875.0700000003</v>
      </c>
      <c r="J22" s="33">
        <f t="shared" si="5"/>
        <v>102.69419767857144</v>
      </c>
      <c r="K22" s="34">
        <f t="shared" si="2"/>
        <v>5439201.9900000002</v>
      </c>
      <c r="L22" s="34">
        <f t="shared" si="3"/>
        <v>1845.1625883120864</v>
      </c>
    </row>
    <row r="23" spans="1:12" ht="51.6" customHeight="1" x14ac:dyDescent="0.2">
      <c r="A23" s="29" t="s">
        <v>55</v>
      </c>
      <c r="B23" s="30">
        <v>182</v>
      </c>
      <c r="C23" s="41" t="s">
        <v>56</v>
      </c>
      <c r="D23" s="32">
        <v>-22430.66</v>
      </c>
      <c r="E23" s="32">
        <f>D23/D18*100</f>
        <v>-5.0633947489468705</v>
      </c>
      <c r="F23" s="33">
        <v>0</v>
      </c>
      <c r="G23" s="33">
        <v>-688722.01</v>
      </c>
      <c r="H23" s="32">
        <f>G23/G18*100</f>
        <v>-7.9581490261849037</v>
      </c>
      <c r="I23" s="33">
        <f t="shared" si="1"/>
        <v>-688722.01</v>
      </c>
      <c r="J23" s="33"/>
      <c r="K23" s="34">
        <f t="shared" si="2"/>
        <v>-666291.35</v>
      </c>
      <c r="L23" s="34">
        <f t="shared" si="3"/>
        <v>3070.4491530788664</v>
      </c>
    </row>
    <row r="24" spans="1:12" s="23" customFormat="1" x14ac:dyDescent="0.2">
      <c r="A24" s="25" t="s">
        <v>57</v>
      </c>
      <c r="B24" s="45">
        <v>182</v>
      </c>
      <c r="C24" s="46" t="s">
        <v>58</v>
      </c>
      <c r="D24" s="42" t="e">
        <f t="shared" ref="D24:E24" si="11">D25+D28+D31</f>
        <v>#REF!</v>
      </c>
      <c r="E24" s="42" t="e">
        <f t="shared" si="11"/>
        <v>#REF!</v>
      </c>
      <c r="F24" s="42">
        <f>F25+F28+F31</f>
        <v>14120500</v>
      </c>
      <c r="G24" s="42">
        <f>G25+G28+G31</f>
        <v>14110814.520000001</v>
      </c>
      <c r="H24" s="32">
        <f>G24/G10*100</f>
        <v>4.6843426839149096</v>
      </c>
      <c r="I24" s="43">
        <f t="shared" si="1"/>
        <v>-9685.4799999985844</v>
      </c>
      <c r="J24" s="43">
        <f t="shared" si="5"/>
        <v>99.931408377890307</v>
      </c>
      <c r="K24" s="44" t="e">
        <f t="shared" si="2"/>
        <v>#REF!</v>
      </c>
      <c r="L24" s="44" t="e">
        <f t="shared" si="3"/>
        <v>#REF!</v>
      </c>
    </row>
    <row r="25" spans="1:12" ht="25.5" x14ac:dyDescent="0.2">
      <c r="A25" s="29" t="s">
        <v>59</v>
      </c>
      <c r="B25" s="30">
        <v>182</v>
      </c>
      <c r="C25" s="47" t="s">
        <v>60</v>
      </c>
      <c r="D25" s="32">
        <f t="shared" ref="D25:E26" si="12">D26</f>
        <v>0</v>
      </c>
      <c r="E25" s="32" t="e">
        <f t="shared" si="12"/>
        <v>#REF!</v>
      </c>
      <c r="F25" s="32">
        <f>F26</f>
        <v>31500</v>
      </c>
      <c r="G25" s="32">
        <f>G26</f>
        <v>34105.050000000003</v>
      </c>
      <c r="H25" s="32">
        <f>G25/G24*100</f>
        <v>0.24169441070649123</v>
      </c>
      <c r="I25" s="33">
        <f t="shared" si="1"/>
        <v>2605.0500000000029</v>
      </c>
      <c r="J25" s="33">
        <f t="shared" si="5"/>
        <v>108.27</v>
      </c>
      <c r="K25" s="34">
        <f t="shared" si="2"/>
        <v>34105.050000000003</v>
      </c>
      <c r="L25" s="34" t="e">
        <f t="shared" si="3"/>
        <v>#DIV/0!</v>
      </c>
    </row>
    <row r="26" spans="1:12" ht="25.5" x14ac:dyDescent="0.2">
      <c r="A26" s="29" t="s">
        <v>61</v>
      </c>
      <c r="B26" s="30">
        <v>182</v>
      </c>
      <c r="C26" s="48" t="s">
        <v>62</v>
      </c>
      <c r="D26" s="32">
        <f t="shared" si="12"/>
        <v>0</v>
      </c>
      <c r="E26" s="32" t="e">
        <f t="shared" si="12"/>
        <v>#REF!</v>
      </c>
      <c r="F26" s="32">
        <f>F27</f>
        <v>31500</v>
      </c>
      <c r="G26" s="32">
        <f>G27</f>
        <v>34105.050000000003</v>
      </c>
      <c r="H26" s="32">
        <f>G26/G24*100</f>
        <v>0.24169441070649123</v>
      </c>
      <c r="I26" s="33">
        <f t="shared" si="1"/>
        <v>2605.0500000000029</v>
      </c>
      <c r="J26" s="33">
        <f t="shared" si="5"/>
        <v>108.27</v>
      </c>
      <c r="K26" s="34">
        <f t="shared" si="2"/>
        <v>34105.050000000003</v>
      </c>
      <c r="L26" s="34"/>
    </row>
    <row r="27" spans="1:12" ht="51" x14ac:dyDescent="0.2">
      <c r="A27" s="29" t="s">
        <v>63</v>
      </c>
      <c r="B27" s="30">
        <v>182</v>
      </c>
      <c r="C27" s="47" t="s">
        <v>64</v>
      </c>
      <c r="D27" s="32">
        <v>0</v>
      </c>
      <c r="E27" s="32" t="e">
        <f>D27/D24*100</f>
        <v>#REF!</v>
      </c>
      <c r="F27" s="33">
        <v>31500</v>
      </c>
      <c r="G27" s="33">
        <v>34105.050000000003</v>
      </c>
      <c r="H27" s="32">
        <f>G27/G24*100</f>
        <v>0.24169441070649123</v>
      </c>
      <c r="I27" s="33">
        <f t="shared" si="1"/>
        <v>2605.0500000000029</v>
      </c>
      <c r="J27" s="33">
        <f t="shared" si="5"/>
        <v>108.27</v>
      </c>
      <c r="K27" s="34">
        <f t="shared" si="2"/>
        <v>34105.050000000003</v>
      </c>
      <c r="L27" s="34"/>
    </row>
    <row r="28" spans="1:12" ht="18" customHeight="1" x14ac:dyDescent="0.2">
      <c r="A28" s="29" t="s">
        <v>93</v>
      </c>
      <c r="B28" s="30">
        <v>182</v>
      </c>
      <c r="C28" s="48" t="s">
        <v>94</v>
      </c>
      <c r="D28" s="33" t="e">
        <f t="shared" ref="D28:E28" si="13">D29+D30</f>
        <v>#REF!</v>
      </c>
      <c r="E28" s="33" t="e">
        <f t="shared" si="13"/>
        <v>#REF!</v>
      </c>
      <c r="F28" s="33">
        <f>F29+F30</f>
        <v>13857000</v>
      </c>
      <c r="G28" s="33">
        <f>G29+G30</f>
        <v>13844886.360000001</v>
      </c>
      <c r="H28" s="32">
        <f>G28/G24*100</f>
        <v>98.115430121889233</v>
      </c>
      <c r="I28" s="33">
        <f t="shared" si="1"/>
        <v>-12113.639999998733</v>
      </c>
      <c r="J28" s="33">
        <f t="shared" si="5"/>
        <v>99.912581078155455</v>
      </c>
      <c r="K28" s="34" t="e">
        <f t="shared" si="2"/>
        <v>#REF!</v>
      </c>
      <c r="L28" s="34" t="e">
        <f t="shared" ref="L28:L57" si="14">G28/D28*100</f>
        <v>#REF!</v>
      </c>
    </row>
    <row r="29" spans="1:12" ht="25.5" x14ac:dyDescent="0.2">
      <c r="A29" s="50" t="s">
        <v>93</v>
      </c>
      <c r="B29" s="30">
        <v>182</v>
      </c>
      <c r="C29" s="47" t="s">
        <v>95</v>
      </c>
      <c r="D29" s="32" t="e">
        <f>D30+#REF!+#REF!</f>
        <v>#REF!</v>
      </c>
      <c r="E29" s="32" t="e">
        <f>D29/D24*100</f>
        <v>#REF!</v>
      </c>
      <c r="F29" s="32">
        <v>13857000</v>
      </c>
      <c r="G29" s="32">
        <v>13835670.060000001</v>
      </c>
      <c r="H29" s="32">
        <f>G29/G24*100</f>
        <v>98.050116386902943</v>
      </c>
      <c r="I29" s="33">
        <f t="shared" si="1"/>
        <v>-21329.939999999478</v>
      </c>
      <c r="J29" s="33">
        <f t="shared" si="5"/>
        <v>99.84607101104136</v>
      </c>
      <c r="K29" s="34" t="e">
        <f t="shared" si="2"/>
        <v>#REF!</v>
      </c>
      <c r="L29" s="34" t="e">
        <f t="shared" si="14"/>
        <v>#REF!</v>
      </c>
    </row>
    <row r="30" spans="1:12" ht="38.25" x14ac:dyDescent="0.2">
      <c r="A30" s="29" t="s">
        <v>96</v>
      </c>
      <c r="B30" s="30">
        <v>182</v>
      </c>
      <c r="C30" s="48" t="s">
        <v>97</v>
      </c>
      <c r="D30" s="32">
        <v>404.73</v>
      </c>
      <c r="E30" s="32" t="e">
        <f>D30/D24*100</f>
        <v>#REF!</v>
      </c>
      <c r="F30" s="33">
        <v>0</v>
      </c>
      <c r="G30" s="33">
        <v>9216.2999999999993</v>
      </c>
      <c r="H30" s="32">
        <f>G30/G24*100</f>
        <v>6.5313734986291908E-2</v>
      </c>
      <c r="I30" s="33">
        <f t="shared" si="1"/>
        <v>9216.2999999999993</v>
      </c>
      <c r="J30" s="33" t="e">
        <f t="shared" si="5"/>
        <v>#DIV/0!</v>
      </c>
      <c r="K30" s="34">
        <f t="shared" si="2"/>
        <v>8811.57</v>
      </c>
      <c r="L30" s="34">
        <f t="shared" si="14"/>
        <v>2277.1477281150392</v>
      </c>
    </row>
    <row r="31" spans="1:12" ht="17.45" customHeight="1" x14ac:dyDescent="0.2">
      <c r="A31" s="36" t="s">
        <v>65</v>
      </c>
      <c r="B31" s="30">
        <v>182</v>
      </c>
      <c r="C31" s="48" t="s">
        <v>98</v>
      </c>
      <c r="D31" s="32">
        <f t="shared" ref="D31:E31" si="15">D32</f>
        <v>0</v>
      </c>
      <c r="E31" s="32" t="e">
        <f t="shared" si="15"/>
        <v>#REF!</v>
      </c>
      <c r="F31" s="32">
        <f>F32</f>
        <v>232000</v>
      </c>
      <c r="G31" s="32">
        <f>G32</f>
        <v>231823.11</v>
      </c>
      <c r="H31" s="32">
        <f>G31/G24*100</f>
        <v>1.6428754674042725</v>
      </c>
      <c r="I31" s="33">
        <f t="shared" si="1"/>
        <v>-176.89000000001397</v>
      </c>
      <c r="J31" s="33">
        <f t="shared" ref="J31:J32" si="16">G31/F31*100</f>
        <v>99.923754310344819</v>
      </c>
      <c r="K31" s="34">
        <f t="shared" si="2"/>
        <v>231823.11</v>
      </c>
      <c r="L31" s="34" t="e">
        <f t="shared" si="14"/>
        <v>#DIV/0!</v>
      </c>
    </row>
    <row r="32" spans="1:12" ht="23.45" customHeight="1" x14ac:dyDescent="0.2">
      <c r="A32" s="36" t="s">
        <v>65</v>
      </c>
      <c r="B32" s="30">
        <v>182</v>
      </c>
      <c r="C32" s="48" t="s">
        <v>99</v>
      </c>
      <c r="D32" s="32">
        <v>0</v>
      </c>
      <c r="E32" s="32" t="e">
        <f>D32/D24*100</f>
        <v>#REF!</v>
      </c>
      <c r="F32" s="33">
        <v>232000</v>
      </c>
      <c r="G32" s="33">
        <v>231823.11</v>
      </c>
      <c r="H32" s="32">
        <f>G32/G24*100</f>
        <v>1.6428754674042725</v>
      </c>
      <c r="I32" s="33">
        <f t="shared" si="1"/>
        <v>-176.89000000001397</v>
      </c>
      <c r="J32" s="33">
        <f t="shared" si="16"/>
        <v>99.923754310344819</v>
      </c>
      <c r="K32" s="34">
        <f t="shared" si="2"/>
        <v>231823.11</v>
      </c>
      <c r="L32" s="34" t="e">
        <f t="shared" si="14"/>
        <v>#DIV/0!</v>
      </c>
    </row>
    <row r="33" spans="1:12" s="23" customFormat="1" ht="13.9" customHeight="1" x14ac:dyDescent="0.2">
      <c r="A33" s="25" t="s">
        <v>66</v>
      </c>
      <c r="B33" s="45">
        <v>182</v>
      </c>
      <c r="C33" s="51" t="s">
        <v>67</v>
      </c>
      <c r="D33" s="43" t="e">
        <f t="shared" ref="D33:E33" si="17">D34+D36</f>
        <v>#REF!</v>
      </c>
      <c r="E33" s="43" t="e">
        <f t="shared" si="17"/>
        <v>#REF!</v>
      </c>
      <c r="F33" s="43">
        <f>F34+F36</f>
        <v>17000</v>
      </c>
      <c r="G33" s="43">
        <f>G34+G36</f>
        <v>22574.42</v>
      </c>
      <c r="H33" s="32">
        <f>G33/G10*100</f>
        <v>7.493991152724924E-3</v>
      </c>
      <c r="I33" s="43">
        <f t="shared" si="1"/>
        <v>5574.4199999999983</v>
      </c>
      <c r="J33" s="43">
        <f t="shared" si="5"/>
        <v>132.79070588235294</v>
      </c>
      <c r="K33" s="44" t="e">
        <f t="shared" si="2"/>
        <v>#REF!</v>
      </c>
      <c r="L33" s="44" t="e">
        <f t="shared" si="14"/>
        <v>#REF!</v>
      </c>
    </row>
    <row r="34" spans="1:12" ht="15.6" customHeight="1" x14ac:dyDescent="0.2">
      <c r="A34" s="29" t="s">
        <v>68</v>
      </c>
      <c r="B34" s="30">
        <v>182</v>
      </c>
      <c r="C34" s="48" t="s">
        <v>69</v>
      </c>
      <c r="D34" s="32" t="e">
        <f t="shared" ref="D34:E34" si="18">D35</f>
        <v>#REF!</v>
      </c>
      <c r="E34" s="32" t="e">
        <f t="shared" si="18"/>
        <v>#REF!</v>
      </c>
      <c r="F34" s="32">
        <f>F35</f>
        <v>0</v>
      </c>
      <c r="G34" s="32">
        <f>G35</f>
        <v>11.42</v>
      </c>
      <c r="H34" s="32">
        <f>G34/G33*100</f>
        <v>5.0588232167205191E-2</v>
      </c>
      <c r="I34" s="33">
        <f t="shared" si="1"/>
        <v>11.42</v>
      </c>
      <c r="J34" s="33" t="e">
        <f t="shared" si="5"/>
        <v>#DIV/0!</v>
      </c>
      <c r="K34" s="34" t="e">
        <f t="shared" si="2"/>
        <v>#REF!</v>
      </c>
      <c r="L34" s="34" t="e">
        <f t="shared" si="14"/>
        <v>#REF!</v>
      </c>
    </row>
    <row r="35" spans="1:12" ht="15.6" customHeight="1" x14ac:dyDescent="0.2">
      <c r="A35" s="29" t="s">
        <v>70</v>
      </c>
      <c r="B35" s="30">
        <v>182</v>
      </c>
      <c r="C35" s="47" t="s">
        <v>71</v>
      </c>
      <c r="D35" s="32" t="e">
        <f>#REF!+#REF!+#REF!</f>
        <v>#REF!</v>
      </c>
      <c r="E35" s="32" t="e">
        <f>D35/D33*100</f>
        <v>#REF!</v>
      </c>
      <c r="F35" s="32">
        <v>0</v>
      </c>
      <c r="G35" s="32">
        <v>11.42</v>
      </c>
      <c r="H35" s="32">
        <f>G35/G33*100</f>
        <v>5.0588232167205191E-2</v>
      </c>
      <c r="I35" s="33">
        <f t="shared" si="1"/>
        <v>11.42</v>
      </c>
      <c r="J35" s="33" t="e">
        <f t="shared" si="5"/>
        <v>#DIV/0!</v>
      </c>
      <c r="K35" s="34" t="e">
        <f t="shared" si="2"/>
        <v>#REF!</v>
      </c>
      <c r="L35" s="34" t="e">
        <f t="shared" si="14"/>
        <v>#REF!</v>
      </c>
    </row>
    <row r="36" spans="1:12" ht="15.6" customHeight="1" x14ac:dyDescent="0.2">
      <c r="A36" s="29" t="s">
        <v>72</v>
      </c>
      <c r="B36" s="30">
        <v>182</v>
      </c>
      <c r="C36" s="48" t="s">
        <v>73</v>
      </c>
      <c r="D36" s="33">
        <f t="shared" ref="D36:E36" si="19">D37</f>
        <v>23.56</v>
      </c>
      <c r="E36" s="33" t="e">
        <f t="shared" si="19"/>
        <v>#REF!</v>
      </c>
      <c r="F36" s="33">
        <f>F37</f>
        <v>17000</v>
      </c>
      <c r="G36" s="33">
        <f>G37</f>
        <v>22563</v>
      </c>
      <c r="H36" s="32">
        <f>G36/G33*100</f>
        <v>99.949411767832814</v>
      </c>
      <c r="I36" s="33">
        <f t="shared" si="1"/>
        <v>5563</v>
      </c>
      <c r="J36" s="33">
        <f t="shared" si="5"/>
        <v>132.7235294117647</v>
      </c>
      <c r="K36" s="34">
        <f t="shared" si="2"/>
        <v>22539.439999999999</v>
      </c>
      <c r="L36" s="34">
        <f t="shared" si="14"/>
        <v>95768.251273344649</v>
      </c>
    </row>
    <row r="37" spans="1:12" ht="16.149999999999999" customHeight="1" x14ac:dyDescent="0.2">
      <c r="A37" s="29" t="s">
        <v>74</v>
      </c>
      <c r="B37" s="30">
        <v>182</v>
      </c>
      <c r="C37" s="47" t="s">
        <v>75</v>
      </c>
      <c r="D37" s="33">
        <f t="shared" ref="D37:G38" si="20">D38</f>
        <v>23.56</v>
      </c>
      <c r="E37" s="33" t="e">
        <f t="shared" si="20"/>
        <v>#REF!</v>
      </c>
      <c r="F37" s="33">
        <f t="shared" si="20"/>
        <v>17000</v>
      </c>
      <c r="G37" s="33">
        <f t="shared" si="20"/>
        <v>22563</v>
      </c>
      <c r="H37" s="32">
        <f>G37/G33*100</f>
        <v>99.949411767832814</v>
      </c>
      <c r="I37" s="33">
        <f t="shared" si="1"/>
        <v>5563</v>
      </c>
      <c r="J37" s="33">
        <f t="shared" si="5"/>
        <v>132.7235294117647</v>
      </c>
      <c r="K37" s="34">
        <f t="shared" si="2"/>
        <v>22539.439999999999</v>
      </c>
      <c r="L37" s="34">
        <f t="shared" si="14"/>
        <v>95768.251273344649</v>
      </c>
    </row>
    <row r="38" spans="1:12" ht="24" customHeight="1" x14ac:dyDescent="0.2">
      <c r="A38" s="29" t="s">
        <v>76</v>
      </c>
      <c r="B38" s="30">
        <v>182</v>
      </c>
      <c r="C38" s="48" t="s">
        <v>77</v>
      </c>
      <c r="D38" s="33">
        <f t="shared" si="20"/>
        <v>23.56</v>
      </c>
      <c r="E38" s="33" t="e">
        <f t="shared" si="20"/>
        <v>#REF!</v>
      </c>
      <c r="F38" s="33">
        <f>F39</f>
        <v>17000</v>
      </c>
      <c r="G38" s="33">
        <f>G39</f>
        <v>22563</v>
      </c>
      <c r="H38" s="32">
        <f>G38/G33*100</f>
        <v>99.949411767832814</v>
      </c>
      <c r="I38" s="33">
        <f t="shared" si="1"/>
        <v>5563</v>
      </c>
      <c r="J38" s="33">
        <f t="shared" si="5"/>
        <v>132.7235294117647</v>
      </c>
      <c r="K38" s="34">
        <f t="shared" si="2"/>
        <v>22539.439999999999</v>
      </c>
      <c r="L38" s="34">
        <f t="shared" si="14"/>
        <v>95768.251273344649</v>
      </c>
    </row>
    <row r="39" spans="1:12" ht="57.6" customHeight="1" x14ac:dyDescent="0.2">
      <c r="A39" s="36" t="s">
        <v>100</v>
      </c>
      <c r="B39" s="38">
        <v>182</v>
      </c>
      <c r="C39" s="53" t="s">
        <v>101</v>
      </c>
      <c r="D39" s="32">
        <v>23.56</v>
      </c>
      <c r="E39" s="32" t="e">
        <f>D39/D33*100</f>
        <v>#REF!</v>
      </c>
      <c r="F39" s="33">
        <v>17000</v>
      </c>
      <c r="G39" s="33">
        <v>22563</v>
      </c>
      <c r="H39" s="32">
        <f>G39/G33*100</f>
        <v>99.949411767832814</v>
      </c>
      <c r="I39" s="33">
        <f t="shared" si="1"/>
        <v>5563</v>
      </c>
      <c r="J39" s="33"/>
      <c r="K39" s="34">
        <f t="shared" si="2"/>
        <v>22539.439999999999</v>
      </c>
      <c r="L39" s="34">
        <f t="shared" si="14"/>
        <v>95768.251273344649</v>
      </c>
    </row>
    <row r="40" spans="1:12" s="23" customFormat="1" ht="14.45" customHeight="1" x14ac:dyDescent="0.2">
      <c r="A40" s="25" t="s">
        <v>78</v>
      </c>
      <c r="B40" s="26">
        <v>928</v>
      </c>
      <c r="C40" s="51" t="s">
        <v>79</v>
      </c>
      <c r="D40" s="43" t="e">
        <f t="shared" ref="D40:G41" si="21">D41</f>
        <v>#REF!</v>
      </c>
      <c r="E40" s="43" t="e">
        <f t="shared" si="21"/>
        <v>#REF!</v>
      </c>
      <c r="F40" s="43">
        <f t="shared" si="21"/>
        <v>1450000</v>
      </c>
      <c r="G40" s="43">
        <f t="shared" si="21"/>
        <v>1357144.26</v>
      </c>
      <c r="H40" s="32">
        <f>G40/G10*100</f>
        <v>0.45052883207681149</v>
      </c>
      <c r="I40" s="43">
        <f t="shared" ref="I40:I72" si="22">G40-F40</f>
        <v>-92855.739999999991</v>
      </c>
      <c r="J40" s="43">
        <f t="shared" ref="J40:J57" si="23">G40/F40*100</f>
        <v>93.596155862068969</v>
      </c>
      <c r="K40" s="44" t="e">
        <f t="shared" si="2"/>
        <v>#REF!</v>
      </c>
      <c r="L40" s="44" t="e">
        <f t="shared" si="14"/>
        <v>#REF!</v>
      </c>
    </row>
    <row r="41" spans="1:12" ht="30" customHeight="1" x14ac:dyDescent="0.2">
      <c r="A41" s="29" t="s">
        <v>102</v>
      </c>
      <c r="B41" s="49">
        <v>928</v>
      </c>
      <c r="C41" s="48" t="s">
        <v>103</v>
      </c>
      <c r="D41" s="33" t="e">
        <f t="shared" si="21"/>
        <v>#REF!</v>
      </c>
      <c r="E41" s="33" t="e">
        <f t="shared" si="21"/>
        <v>#REF!</v>
      </c>
      <c r="F41" s="33">
        <f>F42</f>
        <v>1450000</v>
      </c>
      <c r="G41" s="33">
        <f t="shared" si="21"/>
        <v>1357144.26</v>
      </c>
      <c r="H41" s="32">
        <f>G41/G40*100</f>
        <v>100</v>
      </c>
      <c r="I41" s="33">
        <f t="shared" si="22"/>
        <v>-92855.739999999991</v>
      </c>
      <c r="J41" s="33">
        <f t="shared" si="23"/>
        <v>93.596155862068969</v>
      </c>
      <c r="K41" s="34" t="e">
        <f t="shared" ref="K41:K57" si="24">G41-D41</f>
        <v>#REF!</v>
      </c>
      <c r="L41" s="34" t="e">
        <f t="shared" si="14"/>
        <v>#REF!</v>
      </c>
    </row>
    <row r="42" spans="1:12" ht="39" customHeight="1" x14ac:dyDescent="0.2">
      <c r="A42" s="29" t="s">
        <v>104</v>
      </c>
      <c r="B42" s="49">
        <v>928</v>
      </c>
      <c r="C42" s="48" t="s">
        <v>105</v>
      </c>
      <c r="D42" s="32" t="e">
        <f>#REF!</f>
        <v>#REF!</v>
      </c>
      <c r="E42" s="32" t="e">
        <f>D42/D40*100</f>
        <v>#REF!</v>
      </c>
      <c r="F42" s="32">
        <v>1450000</v>
      </c>
      <c r="G42" s="32">
        <v>1357144.26</v>
      </c>
      <c r="H42" s="32">
        <f>G42/G40*100</f>
        <v>100</v>
      </c>
      <c r="I42" s="33">
        <f t="shared" si="22"/>
        <v>-92855.739999999991</v>
      </c>
      <c r="J42" s="33">
        <f t="shared" si="23"/>
        <v>93.596155862068969</v>
      </c>
      <c r="K42" s="34" t="e">
        <f t="shared" si="24"/>
        <v>#REF!</v>
      </c>
      <c r="L42" s="34" t="e">
        <f t="shared" si="14"/>
        <v>#REF!</v>
      </c>
    </row>
    <row r="43" spans="1:12" s="23" customFormat="1" ht="16.5" customHeight="1" x14ac:dyDescent="0.2">
      <c r="A43" s="25" t="s">
        <v>80</v>
      </c>
      <c r="B43" s="26">
        <v>928</v>
      </c>
      <c r="C43" s="46"/>
      <c r="D43" s="43">
        <f t="shared" ref="D43:E43" si="25">D44+D50</f>
        <v>61674</v>
      </c>
      <c r="E43" s="43" t="e">
        <f t="shared" si="25"/>
        <v>#DIV/0!</v>
      </c>
      <c r="F43" s="43">
        <f>F44+F50</f>
        <v>4713238</v>
      </c>
      <c r="G43" s="43">
        <f>G44+G50</f>
        <v>5178779.84</v>
      </c>
      <c r="H43" s="32">
        <f>G43/G9*100</f>
        <v>1.6901339600842149</v>
      </c>
      <c r="I43" s="43">
        <f t="shared" si="22"/>
        <v>465541.83999999985</v>
      </c>
      <c r="J43" s="43">
        <f t="shared" si="23"/>
        <v>109.8773251000692</v>
      </c>
      <c r="K43" s="44">
        <f t="shared" si="24"/>
        <v>5117105.84</v>
      </c>
      <c r="L43" s="44">
        <f t="shared" si="14"/>
        <v>8397.0227972889697</v>
      </c>
    </row>
    <row r="44" spans="1:12" s="23" customFormat="1" ht="28.15" customHeight="1" x14ac:dyDescent="0.2">
      <c r="A44" s="25" t="s">
        <v>106</v>
      </c>
      <c r="B44" s="26">
        <v>928</v>
      </c>
      <c r="C44" s="51" t="s">
        <v>107</v>
      </c>
      <c r="D44" s="43">
        <f t="shared" ref="D44:E44" si="26">D45</f>
        <v>61674</v>
      </c>
      <c r="E44" s="43">
        <f t="shared" si="26"/>
        <v>100</v>
      </c>
      <c r="F44" s="43">
        <f>F45</f>
        <v>610000</v>
      </c>
      <c r="G44" s="43">
        <f>G45</f>
        <v>607449.74</v>
      </c>
      <c r="H44" s="32">
        <f>G44/G43*100</f>
        <v>11.72959188780653</v>
      </c>
      <c r="I44" s="43">
        <f t="shared" si="22"/>
        <v>-2550.2600000000093</v>
      </c>
      <c r="J44" s="43">
        <f t="shared" si="23"/>
        <v>99.581924590163922</v>
      </c>
      <c r="K44" s="44">
        <f t="shared" si="24"/>
        <v>545775.74</v>
      </c>
      <c r="L44" s="44">
        <f t="shared" si="14"/>
        <v>984.93650484807199</v>
      </c>
    </row>
    <row r="45" spans="1:12" ht="16.899999999999999" customHeight="1" x14ac:dyDescent="0.2">
      <c r="A45" s="65" t="s">
        <v>108</v>
      </c>
      <c r="B45" s="49">
        <v>928</v>
      </c>
      <c r="C45" s="48" t="s">
        <v>110</v>
      </c>
      <c r="D45" s="33">
        <f t="shared" ref="D45:E45" si="27">D46+D47+D48+D49</f>
        <v>61674</v>
      </c>
      <c r="E45" s="33">
        <f t="shared" si="27"/>
        <v>100</v>
      </c>
      <c r="F45" s="33">
        <f>F46+F47+F48+F49</f>
        <v>610000</v>
      </c>
      <c r="G45" s="33">
        <f>G46+G47+G48+G49</f>
        <v>607449.74</v>
      </c>
      <c r="H45" s="32">
        <f>G45/G44*100</f>
        <v>100</v>
      </c>
      <c r="I45" s="33">
        <f t="shared" si="22"/>
        <v>-2550.2600000000093</v>
      </c>
      <c r="J45" s="33">
        <f t="shared" si="23"/>
        <v>99.581924590163922</v>
      </c>
      <c r="K45" s="34">
        <f t="shared" si="24"/>
        <v>545775.74</v>
      </c>
      <c r="L45" s="34">
        <f t="shared" si="14"/>
        <v>984.93650484807199</v>
      </c>
    </row>
    <row r="46" spans="1:12" ht="32.450000000000003" customHeight="1" x14ac:dyDescent="0.2">
      <c r="A46" s="65" t="s">
        <v>109</v>
      </c>
      <c r="B46" s="49">
        <v>928</v>
      </c>
      <c r="C46" s="47" t="s">
        <v>111</v>
      </c>
      <c r="D46" s="32">
        <v>0</v>
      </c>
      <c r="E46" s="32">
        <f>D46/D44*100</f>
        <v>0</v>
      </c>
      <c r="F46" s="33">
        <v>188600</v>
      </c>
      <c r="G46" s="33">
        <v>186744.6</v>
      </c>
      <c r="H46" s="32">
        <f>G46/G44*100</f>
        <v>30.742395247382937</v>
      </c>
      <c r="I46" s="33">
        <f t="shared" si="22"/>
        <v>-1855.3999999999942</v>
      </c>
      <c r="J46" s="33">
        <f t="shared" si="23"/>
        <v>99.01622481442206</v>
      </c>
      <c r="K46" s="34">
        <f t="shared" si="24"/>
        <v>186744.6</v>
      </c>
      <c r="L46" s="34" t="e">
        <f t="shared" si="14"/>
        <v>#DIV/0!</v>
      </c>
    </row>
    <row r="47" spans="1:12" ht="28.9" customHeight="1" x14ac:dyDescent="0.2">
      <c r="A47" s="29" t="s">
        <v>113</v>
      </c>
      <c r="B47" s="49">
        <v>928</v>
      </c>
      <c r="C47" s="48" t="s">
        <v>112</v>
      </c>
      <c r="D47" s="32">
        <f>D48</f>
        <v>0</v>
      </c>
      <c r="E47" s="32">
        <f>D47/D44*100</f>
        <v>0</v>
      </c>
      <c r="F47" s="33">
        <v>3200</v>
      </c>
      <c r="G47" s="33">
        <v>3216.6</v>
      </c>
      <c r="H47" s="32">
        <f>G47/G44*100</f>
        <v>0.52952529043802044</v>
      </c>
      <c r="I47" s="33">
        <f t="shared" si="22"/>
        <v>16.599999999999909</v>
      </c>
      <c r="J47" s="33">
        <f t="shared" si="23"/>
        <v>100.51874999999998</v>
      </c>
      <c r="K47" s="34">
        <f t="shared" si="24"/>
        <v>3216.6</v>
      </c>
      <c r="L47" s="34" t="e">
        <f t="shared" si="14"/>
        <v>#DIV/0!</v>
      </c>
    </row>
    <row r="48" spans="1:12" ht="19.149999999999999" customHeight="1" x14ac:dyDescent="0.2">
      <c r="A48" s="29" t="s">
        <v>114</v>
      </c>
      <c r="B48" s="49">
        <v>928</v>
      </c>
      <c r="C48" s="47" t="s">
        <v>115</v>
      </c>
      <c r="D48" s="32"/>
      <c r="E48" s="32">
        <f>D48/D44*100</f>
        <v>0</v>
      </c>
      <c r="F48" s="33">
        <v>153000</v>
      </c>
      <c r="G48" s="33">
        <v>152778.65</v>
      </c>
      <c r="H48" s="32">
        <f>G48/G44*100</f>
        <v>25.150829762475489</v>
      </c>
      <c r="I48" s="33">
        <f t="shared" si="22"/>
        <v>-221.35000000000582</v>
      </c>
      <c r="J48" s="33">
        <f t="shared" si="23"/>
        <v>99.855326797385615</v>
      </c>
      <c r="K48" s="34">
        <f t="shared" si="24"/>
        <v>152778.65</v>
      </c>
      <c r="L48" s="34" t="e">
        <f t="shared" si="14"/>
        <v>#DIV/0!</v>
      </c>
    </row>
    <row r="49" spans="1:12" ht="17.45" customHeight="1" x14ac:dyDescent="0.2">
      <c r="A49" s="29" t="s">
        <v>116</v>
      </c>
      <c r="B49" s="49">
        <v>928</v>
      </c>
      <c r="C49" s="48" t="s">
        <v>117</v>
      </c>
      <c r="D49" s="32">
        <v>61674</v>
      </c>
      <c r="E49" s="32">
        <f>D49/D44*100</f>
        <v>100</v>
      </c>
      <c r="F49" s="33">
        <v>265200</v>
      </c>
      <c r="G49" s="33">
        <v>264709.89</v>
      </c>
      <c r="H49" s="32">
        <f>G49/G44*100</f>
        <v>43.57724969970355</v>
      </c>
      <c r="I49" s="33">
        <f t="shared" si="22"/>
        <v>-490.10999999998603</v>
      </c>
      <c r="J49" s="33">
        <f t="shared" si="23"/>
        <v>99.815192307692314</v>
      </c>
      <c r="K49" s="34">
        <f t="shared" si="24"/>
        <v>203035.89</v>
      </c>
      <c r="L49" s="34">
        <f t="shared" si="14"/>
        <v>429.20824010117718</v>
      </c>
    </row>
    <row r="50" spans="1:12" s="23" customFormat="1" x14ac:dyDescent="0.2">
      <c r="A50" s="55" t="s">
        <v>19</v>
      </c>
      <c r="B50" s="26">
        <v>928</v>
      </c>
      <c r="C50" s="46" t="s">
        <v>81</v>
      </c>
      <c r="D50" s="42">
        <f t="shared" ref="D50:E50" si="28">D51+D53+D55+D60+D61+D63+D65+D67+D68+D70</f>
        <v>0</v>
      </c>
      <c r="E50" s="42" t="e">
        <f t="shared" si="28"/>
        <v>#DIV/0!</v>
      </c>
      <c r="F50" s="42">
        <f>F51+F53+F55+F60+F61+F63+F65+F67+F68+F70</f>
        <v>4103238</v>
      </c>
      <c r="G50" s="42">
        <f>G51+G53+G55+G60+G61+G63+G65+G67+G68+G70</f>
        <v>4571330.0999999996</v>
      </c>
      <c r="H50" s="32">
        <f>G50/G43*100</f>
        <v>88.270408112193465</v>
      </c>
      <c r="I50" s="43">
        <f t="shared" si="22"/>
        <v>468092.09999999963</v>
      </c>
      <c r="J50" s="43">
        <f t="shared" si="23"/>
        <v>111.4078710520813</v>
      </c>
      <c r="K50" s="44">
        <f t="shared" si="24"/>
        <v>4571330.0999999996</v>
      </c>
      <c r="L50" s="44" t="e">
        <f t="shared" si="14"/>
        <v>#DIV/0!</v>
      </c>
    </row>
    <row r="51" spans="1:12" ht="25.5" x14ac:dyDescent="0.2">
      <c r="A51" s="56" t="s">
        <v>118</v>
      </c>
      <c r="B51" s="26">
        <v>928</v>
      </c>
      <c r="C51" s="48" t="s">
        <v>119</v>
      </c>
      <c r="D51" s="32">
        <f t="shared" ref="D51:G51" si="29">D52</f>
        <v>0</v>
      </c>
      <c r="E51" s="32" t="e">
        <f t="shared" si="29"/>
        <v>#DIV/0!</v>
      </c>
      <c r="F51" s="32">
        <f t="shared" si="29"/>
        <v>10000</v>
      </c>
      <c r="G51" s="32">
        <f t="shared" si="29"/>
        <v>10399.5</v>
      </c>
      <c r="H51" s="32">
        <f>G51/G50*100</f>
        <v>0.22749396286214379</v>
      </c>
      <c r="I51" s="33">
        <f t="shared" si="22"/>
        <v>399.5</v>
      </c>
      <c r="J51" s="33">
        <f t="shared" si="23"/>
        <v>103.99499999999999</v>
      </c>
      <c r="K51" s="34">
        <f t="shared" si="24"/>
        <v>10399.5</v>
      </c>
      <c r="L51" s="34" t="e">
        <f t="shared" si="14"/>
        <v>#DIV/0!</v>
      </c>
    </row>
    <row r="52" spans="1:12" ht="67.900000000000006" customHeight="1" x14ac:dyDescent="0.2">
      <c r="A52" s="56" t="s">
        <v>120</v>
      </c>
      <c r="B52" s="26">
        <v>928</v>
      </c>
      <c r="C52" s="47" t="s">
        <v>121</v>
      </c>
      <c r="D52" s="32">
        <v>0</v>
      </c>
      <c r="E52" s="32" t="e">
        <f>D52/D50*100</f>
        <v>#DIV/0!</v>
      </c>
      <c r="F52" s="33">
        <v>10000</v>
      </c>
      <c r="G52" s="33">
        <v>10399.5</v>
      </c>
      <c r="H52" s="32">
        <f>G52/G50*100</f>
        <v>0.22749396286214379</v>
      </c>
      <c r="I52" s="33">
        <f t="shared" si="22"/>
        <v>399.5</v>
      </c>
      <c r="J52" s="33">
        <f t="shared" si="23"/>
        <v>103.99499999999999</v>
      </c>
      <c r="K52" s="34">
        <f t="shared" si="24"/>
        <v>10399.5</v>
      </c>
      <c r="L52" s="34" t="e">
        <f t="shared" si="14"/>
        <v>#DIV/0!</v>
      </c>
    </row>
    <row r="53" spans="1:12" ht="50.45" customHeight="1" x14ac:dyDescent="0.2">
      <c r="A53" s="54" t="s">
        <v>122</v>
      </c>
      <c r="B53" s="26">
        <v>928</v>
      </c>
      <c r="C53" s="48" t="s">
        <v>123</v>
      </c>
      <c r="D53" s="33">
        <f t="shared" ref="D53:G53" si="30">D54</f>
        <v>0</v>
      </c>
      <c r="E53" s="33" t="e">
        <f t="shared" si="30"/>
        <v>#DIV/0!</v>
      </c>
      <c r="F53" s="33">
        <f t="shared" si="30"/>
        <v>5000</v>
      </c>
      <c r="G53" s="33">
        <f t="shared" si="30"/>
        <v>5000</v>
      </c>
      <c r="H53" s="32">
        <f>G53/G50*100</f>
        <v>0.10937735605661032</v>
      </c>
      <c r="I53" s="33">
        <f t="shared" si="22"/>
        <v>0</v>
      </c>
      <c r="J53" s="33">
        <f t="shared" si="23"/>
        <v>100</v>
      </c>
      <c r="K53" s="34">
        <f t="shared" si="24"/>
        <v>5000</v>
      </c>
      <c r="L53" s="34" t="e">
        <f t="shared" si="14"/>
        <v>#DIV/0!</v>
      </c>
    </row>
    <row r="54" spans="1:12" ht="40.9" customHeight="1" x14ac:dyDescent="0.2">
      <c r="A54" s="57" t="s">
        <v>124</v>
      </c>
      <c r="B54" s="26">
        <v>928</v>
      </c>
      <c r="C54" s="48" t="s">
        <v>125</v>
      </c>
      <c r="D54" s="32">
        <v>0</v>
      </c>
      <c r="E54" s="32" t="e">
        <f>D54/D50*100</f>
        <v>#DIV/0!</v>
      </c>
      <c r="F54" s="33">
        <v>5000</v>
      </c>
      <c r="G54" s="33">
        <v>5000</v>
      </c>
      <c r="H54" s="32">
        <f>G54/G50*100</f>
        <v>0.10937735605661032</v>
      </c>
      <c r="I54" s="33">
        <f t="shared" si="22"/>
        <v>0</v>
      </c>
      <c r="J54" s="33">
        <f t="shared" si="23"/>
        <v>100</v>
      </c>
      <c r="K54" s="34">
        <f t="shared" si="24"/>
        <v>5000</v>
      </c>
      <c r="L54" s="34" t="e">
        <f t="shared" si="14"/>
        <v>#DIV/0!</v>
      </c>
    </row>
    <row r="55" spans="1:12" ht="82.15" customHeight="1" x14ac:dyDescent="0.2">
      <c r="A55" s="57" t="s">
        <v>126</v>
      </c>
      <c r="B55" s="26">
        <v>928</v>
      </c>
      <c r="C55" s="52" t="s">
        <v>127</v>
      </c>
      <c r="D55" s="32">
        <f t="shared" ref="D55:E55" si="31">D56+D57+D58+D59</f>
        <v>0</v>
      </c>
      <c r="E55" s="32" t="e">
        <f t="shared" si="31"/>
        <v>#DIV/0!</v>
      </c>
      <c r="F55" s="32">
        <f>F56+F57+F58+F59</f>
        <v>637000</v>
      </c>
      <c r="G55" s="32">
        <f>G56+G57+G58+G59</f>
        <v>656543.9</v>
      </c>
      <c r="H55" s="32">
        <f>G55/G50*100</f>
        <v>14.362207183419113</v>
      </c>
      <c r="I55" s="33">
        <f t="shared" si="22"/>
        <v>19543.900000000023</v>
      </c>
      <c r="J55" s="33">
        <f t="shared" si="23"/>
        <v>103.06811616954474</v>
      </c>
      <c r="K55" s="34">
        <f t="shared" si="24"/>
        <v>656543.9</v>
      </c>
      <c r="L55" s="34" t="e">
        <f t="shared" si="14"/>
        <v>#DIV/0!</v>
      </c>
    </row>
    <row r="56" spans="1:12" ht="28.9" customHeight="1" x14ac:dyDescent="0.2">
      <c r="A56" s="57" t="s">
        <v>128</v>
      </c>
      <c r="B56" s="26">
        <v>928</v>
      </c>
      <c r="C56" s="48" t="s">
        <v>129</v>
      </c>
      <c r="D56" s="32">
        <f>D57</f>
        <v>0</v>
      </c>
      <c r="E56" s="32" t="e">
        <f>D56/D50*100</f>
        <v>#DIV/0!</v>
      </c>
      <c r="F56" s="32">
        <v>57000</v>
      </c>
      <c r="G56" s="32">
        <v>65000</v>
      </c>
      <c r="H56" s="32">
        <f>G56/G50*100</f>
        <v>1.421905628735934</v>
      </c>
      <c r="I56" s="33">
        <f t="shared" si="22"/>
        <v>8000</v>
      </c>
      <c r="J56" s="33">
        <f t="shared" si="23"/>
        <v>114.03508771929825</v>
      </c>
      <c r="K56" s="34">
        <f t="shared" si="24"/>
        <v>65000</v>
      </c>
      <c r="L56" s="34" t="e">
        <f t="shared" si="14"/>
        <v>#DIV/0!</v>
      </c>
    </row>
    <row r="57" spans="1:12" ht="33" customHeight="1" x14ac:dyDescent="0.2">
      <c r="A57" s="58" t="s">
        <v>130</v>
      </c>
      <c r="B57" s="26">
        <v>928</v>
      </c>
      <c r="C57" s="48" t="s">
        <v>131</v>
      </c>
      <c r="D57" s="32"/>
      <c r="E57" s="32" t="e">
        <f>D57/#REF!*100</f>
        <v>#REF!</v>
      </c>
      <c r="F57" s="33">
        <v>470000</v>
      </c>
      <c r="G57" s="33">
        <v>481543.9</v>
      </c>
      <c r="H57" s="32" t="e">
        <f>G57/#REF!*100</f>
        <v>#REF!</v>
      </c>
      <c r="I57" s="33">
        <f t="shared" si="22"/>
        <v>11543.900000000023</v>
      </c>
      <c r="J57" s="33">
        <f t="shared" si="23"/>
        <v>102.45614893617021</v>
      </c>
      <c r="K57" s="34">
        <f t="shared" si="24"/>
        <v>481543.9</v>
      </c>
      <c r="L57" s="34" t="e">
        <f t="shared" si="14"/>
        <v>#DIV/0!</v>
      </c>
    </row>
    <row r="58" spans="1:12" ht="33" customHeight="1" x14ac:dyDescent="0.2">
      <c r="A58" s="58" t="s">
        <v>133</v>
      </c>
      <c r="B58" s="26">
        <v>928</v>
      </c>
      <c r="C58" s="47" t="s">
        <v>132</v>
      </c>
      <c r="D58" s="32"/>
      <c r="E58" s="32" t="e">
        <v>#REF!</v>
      </c>
      <c r="F58" s="33">
        <v>10000</v>
      </c>
      <c r="G58" s="33">
        <v>10000</v>
      </c>
      <c r="H58" s="32" t="e">
        <v>#REF!</v>
      </c>
      <c r="I58" s="33">
        <v>0</v>
      </c>
      <c r="J58" s="33" t="e">
        <v>#DIV/0!</v>
      </c>
      <c r="K58" s="34">
        <v>0</v>
      </c>
      <c r="L58" s="34" t="e">
        <v>#DIV/0!</v>
      </c>
    </row>
    <row r="59" spans="1:12" ht="31.9" customHeight="1" x14ac:dyDescent="0.2">
      <c r="A59" s="58" t="s">
        <v>134</v>
      </c>
      <c r="B59" s="26">
        <v>928</v>
      </c>
      <c r="C59" s="48" t="s">
        <v>135</v>
      </c>
      <c r="D59" s="32"/>
      <c r="E59" s="32" t="e">
        <v>#REF!</v>
      </c>
      <c r="F59" s="33">
        <v>100000</v>
      </c>
      <c r="G59" s="33">
        <v>100000</v>
      </c>
      <c r="H59" s="32" t="e">
        <v>#REF!</v>
      </c>
      <c r="I59" s="33">
        <v>0</v>
      </c>
      <c r="J59" s="33" t="e">
        <v>#DIV/0!</v>
      </c>
      <c r="K59" s="34">
        <v>0</v>
      </c>
      <c r="L59" s="34" t="e">
        <v>#DIV/0!</v>
      </c>
    </row>
    <row r="60" spans="1:12" s="23" customFormat="1" ht="58.9" customHeight="1" x14ac:dyDescent="0.2">
      <c r="A60" s="66" t="s">
        <v>136</v>
      </c>
      <c r="B60" s="26">
        <v>928</v>
      </c>
      <c r="C60" s="51" t="s">
        <v>137</v>
      </c>
      <c r="D60" s="42"/>
      <c r="E60" s="42" t="e">
        <v>#REF!</v>
      </c>
      <c r="F60" s="43">
        <v>400000</v>
      </c>
      <c r="G60" s="43">
        <v>441540</v>
      </c>
      <c r="H60" s="42" t="e">
        <v>#REF!</v>
      </c>
      <c r="I60" s="43">
        <v>0</v>
      </c>
      <c r="J60" s="43" t="e">
        <v>#DIV/0!</v>
      </c>
      <c r="K60" s="44">
        <v>0</v>
      </c>
      <c r="L60" s="44" t="e">
        <v>#DIV/0!</v>
      </c>
    </row>
    <row r="61" spans="1:12" ht="32.450000000000003" customHeight="1" x14ac:dyDescent="0.2">
      <c r="A61" s="58" t="s">
        <v>138</v>
      </c>
      <c r="B61" s="26">
        <v>928</v>
      </c>
      <c r="C61" s="48" t="s">
        <v>139</v>
      </c>
      <c r="D61" s="33">
        <f t="shared" ref="D61:E61" si="32">D62</f>
        <v>0</v>
      </c>
      <c r="E61" s="33" t="e">
        <f t="shared" si="32"/>
        <v>#REF!</v>
      </c>
      <c r="F61" s="33">
        <f>F62</f>
        <v>50000</v>
      </c>
      <c r="G61" s="33">
        <f>G62</f>
        <v>50000</v>
      </c>
      <c r="H61" s="32" t="e">
        <v>#REF!</v>
      </c>
      <c r="I61" s="33">
        <v>0</v>
      </c>
      <c r="J61" s="33" t="e">
        <v>#DIV/0!</v>
      </c>
      <c r="K61" s="34">
        <v>0</v>
      </c>
      <c r="L61" s="34" t="e">
        <v>#DIV/0!</v>
      </c>
    </row>
    <row r="62" spans="1:12" ht="30.6" customHeight="1" x14ac:dyDescent="0.2">
      <c r="A62" s="58" t="s">
        <v>140</v>
      </c>
      <c r="B62" s="26">
        <v>928</v>
      </c>
      <c r="C62" s="47" t="s">
        <v>141</v>
      </c>
      <c r="D62" s="32"/>
      <c r="E62" s="32" t="e">
        <v>#REF!</v>
      </c>
      <c r="F62" s="33">
        <v>50000</v>
      </c>
      <c r="G62" s="33">
        <v>50000</v>
      </c>
      <c r="H62" s="32" t="e">
        <v>#REF!</v>
      </c>
      <c r="I62" s="33">
        <v>0</v>
      </c>
      <c r="J62" s="33" t="e">
        <v>#DIV/0!</v>
      </c>
      <c r="K62" s="34">
        <v>0</v>
      </c>
      <c r="L62" s="34" t="e">
        <v>#DIV/0!</v>
      </c>
    </row>
    <row r="63" spans="1:12" ht="46.9" customHeight="1" x14ac:dyDescent="0.2">
      <c r="A63" s="58" t="s">
        <v>82</v>
      </c>
      <c r="B63" s="26">
        <v>928</v>
      </c>
      <c r="C63" s="48" t="s">
        <v>83</v>
      </c>
      <c r="D63" s="33">
        <f t="shared" ref="D63:E63" si="33">D64</f>
        <v>0</v>
      </c>
      <c r="E63" s="33" t="e">
        <f t="shared" si="33"/>
        <v>#REF!</v>
      </c>
      <c r="F63" s="33">
        <f>F64</f>
        <v>70000</v>
      </c>
      <c r="G63" s="33">
        <f>G64</f>
        <v>70000</v>
      </c>
      <c r="H63" s="32" t="e">
        <v>#REF!</v>
      </c>
      <c r="I63" s="33">
        <v>0</v>
      </c>
      <c r="J63" s="33" t="e">
        <v>#DIV/0!</v>
      </c>
      <c r="K63" s="34">
        <v>0</v>
      </c>
      <c r="L63" s="34" t="e">
        <v>#DIV/0!</v>
      </c>
    </row>
    <row r="64" spans="1:12" ht="57" customHeight="1" x14ac:dyDescent="0.2">
      <c r="A64" s="58" t="s">
        <v>142</v>
      </c>
      <c r="B64" s="26">
        <v>928</v>
      </c>
      <c r="C64" s="47" t="s">
        <v>143</v>
      </c>
      <c r="D64" s="32"/>
      <c r="E64" s="32" t="e">
        <v>#REF!</v>
      </c>
      <c r="F64" s="33">
        <v>70000</v>
      </c>
      <c r="G64" s="33">
        <v>70000</v>
      </c>
      <c r="H64" s="32" t="e">
        <v>#REF!</v>
      </c>
      <c r="I64" s="33">
        <v>0</v>
      </c>
      <c r="J64" s="33" t="e">
        <v>#DIV/0!</v>
      </c>
      <c r="K64" s="34">
        <v>0</v>
      </c>
      <c r="L64" s="34" t="e">
        <v>#DIV/0!</v>
      </c>
    </row>
    <row r="65" spans="1:12" ht="18.600000000000001" customHeight="1" x14ac:dyDescent="0.2">
      <c r="A65" s="58" t="s">
        <v>144</v>
      </c>
      <c r="B65" s="26">
        <v>928</v>
      </c>
      <c r="C65" s="48" t="s">
        <v>145</v>
      </c>
      <c r="D65" s="33">
        <f t="shared" ref="D65:E65" si="34">D66</f>
        <v>0</v>
      </c>
      <c r="E65" s="33" t="e">
        <f t="shared" si="34"/>
        <v>#REF!</v>
      </c>
      <c r="F65" s="33">
        <f>F66</f>
        <v>80000</v>
      </c>
      <c r="G65" s="33">
        <f>G66</f>
        <v>111500</v>
      </c>
      <c r="H65" s="32" t="e">
        <v>#REF!</v>
      </c>
      <c r="I65" s="33">
        <v>0</v>
      </c>
      <c r="J65" s="33" t="e">
        <v>#DIV/0!</v>
      </c>
      <c r="K65" s="34">
        <v>0</v>
      </c>
      <c r="L65" s="34" t="e">
        <v>#DIV/0!</v>
      </c>
    </row>
    <row r="66" spans="1:12" ht="28.15" customHeight="1" x14ac:dyDescent="0.2">
      <c r="A66" s="58" t="s">
        <v>146</v>
      </c>
      <c r="B66" s="26">
        <v>928</v>
      </c>
      <c r="C66" s="47" t="s">
        <v>147</v>
      </c>
      <c r="D66" s="32"/>
      <c r="E66" s="32" t="e">
        <v>#REF!</v>
      </c>
      <c r="F66" s="33">
        <v>80000</v>
      </c>
      <c r="G66" s="33">
        <v>111500</v>
      </c>
      <c r="H66" s="32" t="e">
        <v>#REF!</v>
      </c>
      <c r="I66" s="33">
        <v>0</v>
      </c>
      <c r="J66" s="33" t="e">
        <v>#DIV/0!</v>
      </c>
      <c r="K66" s="34">
        <v>0</v>
      </c>
      <c r="L66" s="34" t="e">
        <v>#DIV/0!</v>
      </c>
    </row>
    <row r="67" spans="1:12" ht="54.6" customHeight="1" x14ac:dyDescent="0.2">
      <c r="A67" s="58" t="s">
        <v>148</v>
      </c>
      <c r="B67" s="26">
        <v>928</v>
      </c>
      <c r="C67" s="48" t="s">
        <v>149</v>
      </c>
      <c r="D67" s="32"/>
      <c r="E67" s="32" t="e">
        <v>#REF!</v>
      </c>
      <c r="F67" s="33">
        <v>390000</v>
      </c>
      <c r="G67" s="33">
        <v>410183.87</v>
      </c>
      <c r="H67" s="32" t="e">
        <v>#REF!</v>
      </c>
      <c r="I67" s="33">
        <v>0</v>
      </c>
      <c r="J67" s="33" t="e">
        <v>#DIV/0!</v>
      </c>
      <c r="K67" s="34">
        <v>0</v>
      </c>
      <c r="L67" s="34" t="e">
        <v>#DIV/0!</v>
      </c>
    </row>
    <row r="68" spans="1:12" ht="42.6" customHeight="1" x14ac:dyDescent="0.2">
      <c r="A68" s="58" t="s">
        <v>150</v>
      </c>
      <c r="B68" s="26">
        <v>928</v>
      </c>
      <c r="C68" s="47" t="s">
        <v>151</v>
      </c>
      <c r="D68" s="33">
        <f t="shared" ref="D68:E68" si="35">D69</f>
        <v>0</v>
      </c>
      <c r="E68" s="33" t="e">
        <f t="shared" si="35"/>
        <v>#REF!</v>
      </c>
      <c r="F68" s="33">
        <f>F69</f>
        <v>31000</v>
      </c>
      <c r="G68" s="33">
        <f>G69</f>
        <v>32009.42</v>
      </c>
      <c r="H68" s="32" t="e">
        <v>#REF!</v>
      </c>
      <c r="I68" s="33">
        <v>0</v>
      </c>
      <c r="J68" s="33" t="e">
        <v>#DIV/0!</v>
      </c>
      <c r="K68" s="34">
        <v>0</v>
      </c>
      <c r="L68" s="34" t="e">
        <v>#DIV/0!</v>
      </c>
    </row>
    <row r="69" spans="1:12" ht="42" customHeight="1" x14ac:dyDescent="0.2">
      <c r="A69" s="58" t="s">
        <v>152</v>
      </c>
      <c r="B69" s="26">
        <v>928</v>
      </c>
      <c r="C69" s="48" t="s">
        <v>153</v>
      </c>
      <c r="D69" s="32"/>
      <c r="E69" s="32" t="e">
        <v>#REF!</v>
      </c>
      <c r="F69" s="33">
        <v>31000</v>
      </c>
      <c r="G69" s="33">
        <v>32009.42</v>
      </c>
      <c r="H69" s="32" t="e">
        <v>#REF!</v>
      </c>
      <c r="I69" s="33">
        <v>0</v>
      </c>
      <c r="J69" s="33" t="e">
        <v>#DIV/0!</v>
      </c>
      <c r="K69" s="34">
        <v>0</v>
      </c>
      <c r="L69" s="34" t="e">
        <v>#DIV/0!</v>
      </c>
    </row>
    <row r="70" spans="1:12" ht="27.6" customHeight="1" x14ac:dyDescent="0.2">
      <c r="A70" s="58" t="s">
        <v>154</v>
      </c>
      <c r="B70" s="26">
        <v>928</v>
      </c>
      <c r="C70" s="47" t="s">
        <v>155</v>
      </c>
      <c r="D70" s="33">
        <f t="shared" ref="D70:E70" si="36">D71</f>
        <v>0</v>
      </c>
      <c r="E70" s="33" t="e">
        <f t="shared" si="36"/>
        <v>#REF!</v>
      </c>
      <c r="F70" s="33">
        <f>F71</f>
        <v>2430238</v>
      </c>
      <c r="G70" s="33">
        <f>G71</f>
        <v>2784153.41</v>
      </c>
      <c r="H70" s="32" t="e">
        <v>#REF!</v>
      </c>
      <c r="I70" s="33">
        <v>0</v>
      </c>
      <c r="J70" s="33" t="e">
        <v>#DIV/0!</v>
      </c>
      <c r="K70" s="34">
        <v>0</v>
      </c>
      <c r="L70" s="34" t="e">
        <v>#DIV/0!</v>
      </c>
    </row>
    <row r="71" spans="1:12" ht="33" customHeight="1" x14ac:dyDescent="0.2">
      <c r="A71" s="58" t="s">
        <v>156</v>
      </c>
      <c r="B71" s="26">
        <v>928</v>
      </c>
      <c r="C71" s="48" t="s">
        <v>157</v>
      </c>
      <c r="D71" s="32"/>
      <c r="E71" s="32" t="e">
        <v>#REF!</v>
      </c>
      <c r="F71" s="33">
        <v>2430238</v>
      </c>
      <c r="G71" s="33">
        <v>2784153.41</v>
      </c>
      <c r="H71" s="32" t="e">
        <v>#REF!</v>
      </c>
      <c r="I71" s="33">
        <v>0</v>
      </c>
      <c r="J71" s="33" t="e">
        <v>#DIV/0!</v>
      </c>
      <c r="K71" s="34">
        <v>0</v>
      </c>
      <c r="L71" s="34" t="e">
        <v>#DIV/0!</v>
      </c>
    </row>
    <row r="72" spans="1:12" s="23" customFormat="1" ht="13.9" customHeight="1" x14ac:dyDescent="0.2">
      <c r="A72" s="59" t="s">
        <v>86</v>
      </c>
      <c r="B72" s="59"/>
      <c r="C72" s="60"/>
      <c r="D72" s="61" t="e">
        <f t="shared" ref="D72:E72" si="37">D10+D43</f>
        <v>#REF!</v>
      </c>
      <c r="E72" s="61" t="e">
        <f t="shared" si="37"/>
        <v>#REF!</v>
      </c>
      <c r="F72" s="61">
        <f>F10+F43</f>
        <v>313008738</v>
      </c>
      <c r="G72" s="61">
        <f>G10+G43</f>
        <v>306412388.73999995</v>
      </c>
      <c r="H72" s="2" t="e">
        <f>H9+#REF!</f>
        <v>#REF!</v>
      </c>
      <c r="I72" s="5">
        <f t="shared" si="22"/>
        <v>-6596349.2600000501</v>
      </c>
      <c r="J72" s="5">
        <f t="shared" ref="J72" si="38">G72/F72*100</f>
        <v>97.892599004696152</v>
      </c>
      <c r="K72" s="2" t="e">
        <f>G72-D72</f>
        <v>#REF!</v>
      </c>
      <c r="L72" s="2" t="e">
        <f>G72/D72*100</f>
        <v>#REF!</v>
      </c>
    </row>
    <row r="73" spans="1:12" ht="6.6" customHeight="1" x14ac:dyDescent="0.2">
      <c r="A73" s="62"/>
      <c r="B73" s="62"/>
      <c r="C73" s="62"/>
      <c r="D73" s="62"/>
      <c r="E73" s="62"/>
      <c r="H73" s="62"/>
    </row>
    <row r="74" spans="1:12" ht="16.5" customHeight="1" x14ac:dyDescent="0.2">
      <c r="A74" s="64" t="s">
        <v>4</v>
      </c>
      <c r="B74" s="64"/>
      <c r="C74" s="64"/>
      <c r="D74" s="64"/>
      <c r="E74" s="64"/>
      <c r="F74" s="64"/>
      <c r="G74" s="64"/>
      <c r="H74" s="64"/>
      <c r="I74" s="64"/>
    </row>
    <row r="75" spans="1:12" ht="14.25" customHeight="1" x14ac:dyDescent="0.2">
      <c r="A75" s="64" t="s">
        <v>5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 t="s">
        <v>20</v>
      </c>
    </row>
    <row r="76" spans="1:12" ht="21.75" customHeight="1" x14ac:dyDescent="0.2">
      <c r="A76" s="64" t="s">
        <v>87</v>
      </c>
      <c r="B76" s="64"/>
      <c r="C76" s="64"/>
      <c r="D76" s="64"/>
      <c r="E76" s="64"/>
      <c r="F76" s="64"/>
      <c r="G76" s="64"/>
      <c r="H76" s="64"/>
      <c r="I76" s="64"/>
    </row>
    <row r="77" spans="1:12" ht="13.5" customHeight="1" x14ac:dyDescent="0.2">
      <c r="A77" s="64" t="s">
        <v>5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 t="s">
        <v>21</v>
      </c>
    </row>
    <row r="78" spans="1:12" ht="18.75" customHeight="1" x14ac:dyDescent="0.2">
      <c r="C78" s="64"/>
      <c r="D78" s="64"/>
      <c r="E78" s="64"/>
      <c r="F78" s="64"/>
      <c r="G78" s="64"/>
      <c r="H78" s="64"/>
      <c r="I78" s="64"/>
    </row>
    <row r="79" spans="1:12" x14ac:dyDescent="0.2">
      <c r="A79" s="64"/>
      <c r="B79" s="64"/>
      <c r="C79" s="64"/>
      <c r="D79" s="64"/>
      <c r="E79" s="64"/>
      <c r="H79" s="64"/>
    </row>
  </sheetData>
  <mergeCells count="14">
    <mergeCell ref="K5:L6"/>
    <mergeCell ref="B8:C8"/>
    <mergeCell ref="B9:C9"/>
    <mergeCell ref="B10:C10"/>
    <mergeCell ref="A1:L1"/>
    <mergeCell ref="A2:L2"/>
    <mergeCell ref="A3:L3"/>
    <mergeCell ref="A4:L4"/>
    <mergeCell ref="A5:A7"/>
    <mergeCell ref="B5:C7"/>
    <mergeCell ref="D5:E6"/>
    <mergeCell ref="F5:F6"/>
    <mergeCell ref="G5:H6"/>
    <mergeCell ref="I5:J6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нев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2025-03-13T07:04:51Z</dcterms:modified>
</cp:coreProperties>
</file>