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825" windowWidth="15120" windowHeight="7290"/>
  </bookViews>
  <sheets>
    <sheet name="2024 год" sheetId="6" r:id="rId1"/>
    <sheet name="Лист2" sheetId="4" r:id="rId2"/>
    <sheet name="Лист3" sheetId="3" r:id="rId3"/>
  </sheets>
  <definedNames>
    <definedName name="_xlnm._FilterDatabase" localSheetId="0" hidden="1">'2024 год'!$A$5:$R$140</definedName>
    <definedName name="_xlnm.Print_Area" localSheetId="0">'2024 год'!$A$1:$R$143</definedName>
  </definedNames>
  <calcPr calcId="145621"/>
</workbook>
</file>

<file path=xl/calcChain.xml><?xml version="1.0" encoding="utf-8"?>
<calcChain xmlns="http://schemas.openxmlformats.org/spreadsheetml/2006/main">
  <c r="K10" i="6" l="1"/>
  <c r="H10" i="6"/>
  <c r="I10" i="6"/>
  <c r="L129" i="6"/>
  <c r="K129" i="6"/>
  <c r="J129" i="6"/>
  <c r="I129" i="6"/>
  <c r="H129" i="6"/>
  <c r="H58" i="6"/>
  <c r="J10" i="6"/>
  <c r="L119" i="6"/>
  <c r="K119" i="6"/>
  <c r="J119" i="6"/>
  <c r="H119" i="6"/>
  <c r="I119" i="6"/>
  <c r="N123" i="6"/>
  <c r="M123" i="6"/>
  <c r="O123" i="6"/>
  <c r="P123" i="6"/>
  <c r="Q123" i="6"/>
  <c r="R123" i="6"/>
  <c r="L113" i="6"/>
  <c r="K113" i="6"/>
  <c r="J113" i="6"/>
  <c r="I113" i="6"/>
  <c r="H113" i="6"/>
  <c r="R115" i="6"/>
  <c r="Q115" i="6"/>
  <c r="P115" i="6"/>
  <c r="O115" i="6"/>
  <c r="N115" i="6"/>
  <c r="M115" i="6"/>
  <c r="L102" i="6"/>
  <c r="K102" i="6"/>
  <c r="J102" i="6"/>
  <c r="I102" i="6"/>
  <c r="H102" i="6"/>
  <c r="R104" i="6"/>
  <c r="Q104" i="6"/>
  <c r="P104" i="6"/>
  <c r="O104" i="6"/>
  <c r="N104" i="6"/>
  <c r="M104" i="6"/>
  <c r="L91" i="6" l="1"/>
  <c r="K91" i="6"/>
  <c r="J91" i="6"/>
  <c r="I91" i="6"/>
  <c r="H91" i="6"/>
  <c r="R95" i="6"/>
  <c r="Q95" i="6"/>
  <c r="P95" i="6"/>
  <c r="O95" i="6"/>
  <c r="N95" i="6"/>
  <c r="M95" i="6"/>
  <c r="M94" i="6"/>
  <c r="R94" i="6"/>
  <c r="Q94" i="6"/>
  <c r="P94" i="6"/>
  <c r="O94" i="6"/>
  <c r="N94" i="6"/>
  <c r="L58" i="6"/>
  <c r="K58" i="6"/>
  <c r="J58" i="6"/>
  <c r="I58" i="6"/>
  <c r="L36" i="6"/>
  <c r="K36" i="6"/>
  <c r="J36" i="6"/>
  <c r="I36" i="6"/>
  <c r="H36" i="6"/>
  <c r="L25" i="6"/>
  <c r="K25" i="6"/>
  <c r="J25" i="6"/>
  <c r="I25" i="6"/>
  <c r="H25" i="6"/>
  <c r="L20" i="6"/>
  <c r="K20" i="6"/>
  <c r="J20" i="6"/>
  <c r="I20" i="6"/>
  <c r="H20" i="6"/>
  <c r="H12" i="6"/>
  <c r="L12" i="6"/>
  <c r="K12" i="6"/>
  <c r="J12" i="6"/>
  <c r="I12" i="6"/>
  <c r="H137" i="6" l="1"/>
  <c r="H136" i="6" s="1"/>
  <c r="H134" i="6"/>
  <c r="H131" i="6"/>
  <c r="H130" i="6" s="1"/>
  <c r="H125" i="6"/>
  <c r="H124" i="6" s="1"/>
  <c r="H118" i="6"/>
  <c r="H116" i="6"/>
  <c r="H98" i="6"/>
  <c r="H96" i="6"/>
  <c r="H90" i="6" s="1"/>
  <c r="H88" i="6"/>
  <c r="H81" i="6"/>
  <c r="H80" i="6" s="1"/>
  <c r="H77" i="6"/>
  <c r="H76" i="6" s="1"/>
  <c r="H71" i="6"/>
  <c r="H70" i="6" s="1"/>
  <c r="H66" i="6"/>
  <c r="H65" i="6" s="1"/>
  <c r="H57" i="6"/>
  <c r="H54" i="6"/>
  <c r="H53" i="6" s="1"/>
  <c r="H45" i="6"/>
  <c r="H38" i="6"/>
  <c r="H33" i="6"/>
  <c r="H15" i="6"/>
  <c r="H52" i="6" l="1"/>
  <c r="H35" i="6"/>
  <c r="H14" i="6"/>
  <c r="H69" i="6"/>
  <c r="H101" i="6"/>
  <c r="H100" i="6" s="1"/>
  <c r="H133" i="6"/>
  <c r="N42" i="6"/>
  <c r="N41" i="6"/>
  <c r="N37" i="6"/>
  <c r="R140" i="6"/>
  <c r="R139" i="6"/>
  <c r="R138" i="6"/>
  <c r="N128" i="6"/>
  <c r="N122" i="6"/>
  <c r="N117" i="6"/>
  <c r="N112" i="6"/>
  <c r="N111" i="6"/>
  <c r="N108" i="6"/>
  <c r="N107" i="6"/>
  <c r="R97" i="6"/>
  <c r="Q97" i="6"/>
  <c r="P97" i="6"/>
  <c r="O97" i="6"/>
  <c r="M97" i="6"/>
  <c r="N97" i="6"/>
  <c r="N93" i="6"/>
  <c r="N92" i="6"/>
  <c r="N87" i="6"/>
  <c r="N83" i="6"/>
  <c r="N82" i="6"/>
  <c r="N78" i="6"/>
  <c r="N74" i="6"/>
  <c r="N73" i="6"/>
  <c r="N56" i="6"/>
  <c r="N49" i="6"/>
  <c r="N48" i="6"/>
  <c r="N47" i="6"/>
  <c r="R24" i="6"/>
  <c r="R23" i="6"/>
  <c r="R19" i="6"/>
  <c r="R18" i="6"/>
  <c r="L137" i="6"/>
  <c r="K137" i="6"/>
  <c r="J137" i="6"/>
  <c r="I137" i="6"/>
  <c r="I136" i="6" s="1"/>
  <c r="L125" i="6"/>
  <c r="L124" i="6" s="1"/>
  <c r="K125" i="6"/>
  <c r="K124" i="6" s="1"/>
  <c r="J125" i="6"/>
  <c r="J124" i="6" s="1"/>
  <c r="I125" i="6"/>
  <c r="I124" i="6" s="1"/>
  <c r="L118" i="6"/>
  <c r="R118" i="6" s="1"/>
  <c r="K118" i="6"/>
  <c r="J118" i="6"/>
  <c r="I118" i="6"/>
  <c r="L116" i="6"/>
  <c r="K116" i="6"/>
  <c r="J116" i="6"/>
  <c r="I116" i="6"/>
  <c r="L96" i="6"/>
  <c r="R96" i="6" s="1"/>
  <c r="K96" i="6"/>
  <c r="J96" i="6"/>
  <c r="I96" i="6"/>
  <c r="L81" i="6"/>
  <c r="K81" i="6"/>
  <c r="J81" i="6"/>
  <c r="I81" i="6"/>
  <c r="L88" i="6"/>
  <c r="K88" i="6"/>
  <c r="J88" i="6"/>
  <c r="I88" i="6"/>
  <c r="L77" i="6"/>
  <c r="L76" i="6" s="1"/>
  <c r="K77" i="6"/>
  <c r="K76" i="6" s="1"/>
  <c r="J77" i="6"/>
  <c r="J76" i="6" s="1"/>
  <c r="I77" i="6"/>
  <c r="I76" i="6" s="1"/>
  <c r="L71" i="6"/>
  <c r="L70" i="6" s="1"/>
  <c r="K71" i="6"/>
  <c r="K70" i="6" s="1"/>
  <c r="J71" i="6"/>
  <c r="J70" i="6" s="1"/>
  <c r="I71" i="6"/>
  <c r="I70" i="6" s="1"/>
  <c r="L66" i="6"/>
  <c r="L65" i="6" s="1"/>
  <c r="K66" i="6"/>
  <c r="K65" i="6" s="1"/>
  <c r="J66" i="6"/>
  <c r="J65" i="6" s="1"/>
  <c r="I66" i="6"/>
  <c r="I65" i="6" s="1"/>
  <c r="N68" i="6"/>
  <c r="L57" i="6"/>
  <c r="K57" i="6"/>
  <c r="J57" i="6"/>
  <c r="I57" i="6"/>
  <c r="N64" i="6"/>
  <c r="L54" i="6"/>
  <c r="L53" i="6" s="1"/>
  <c r="K54" i="6"/>
  <c r="K53" i="6" s="1"/>
  <c r="J54" i="6"/>
  <c r="J53" i="6" s="1"/>
  <c r="I54" i="6"/>
  <c r="I53" i="6" s="1"/>
  <c r="L38" i="6"/>
  <c r="K38" i="6"/>
  <c r="J38" i="6"/>
  <c r="I38" i="6"/>
  <c r="L45" i="6"/>
  <c r="K45" i="6"/>
  <c r="J45" i="6"/>
  <c r="I45" i="6"/>
  <c r="N124" i="6" l="1"/>
  <c r="N118" i="6"/>
  <c r="K52" i="6"/>
  <c r="I52" i="6"/>
  <c r="N57" i="6"/>
  <c r="L35" i="6"/>
  <c r="K35" i="6"/>
  <c r="J35" i="6"/>
  <c r="I35" i="6"/>
  <c r="N137" i="6"/>
  <c r="H11" i="6"/>
  <c r="M45" i="6"/>
  <c r="O45" i="6"/>
  <c r="N38" i="6"/>
  <c r="J52" i="6"/>
  <c r="L52" i="6"/>
  <c r="N65" i="6"/>
  <c r="N88" i="6"/>
  <c r="M96" i="6"/>
  <c r="J101" i="6"/>
  <c r="L101" i="6"/>
  <c r="L100" i="6" s="1"/>
  <c r="R45" i="6"/>
  <c r="P45" i="6"/>
  <c r="N45" i="6"/>
  <c r="N58" i="6"/>
  <c r="N102" i="6"/>
  <c r="I101" i="6"/>
  <c r="I100" i="6" s="1"/>
  <c r="K101" i="6"/>
  <c r="K100" i="6" s="1"/>
  <c r="Q45" i="6"/>
  <c r="N53" i="6"/>
  <c r="N77" i="6"/>
  <c r="N96" i="6"/>
  <c r="O96" i="6"/>
  <c r="P96" i="6"/>
  <c r="Q96" i="6"/>
  <c r="N119" i="6"/>
  <c r="P118" i="6"/>
  <c r="R25" i="6"/>
  <c r="N32" i="6"/>
  <c r="N28" i="6"/>
  <c r="R20" i="6"/>
  <c r="N20" i="6"/>
  <c r="N21" i="6"/>
  <c r="J15" i="6"/>
  <c r="L15" i="6"/>
  <c r="K15" i="6"/>
  <c r="I15" i="6"/>
  <c r="N52" i="6" l="1"/>
  <c r="K14" i="6"/>
  <c r="I14" i="6"/>
  <c r="L14" i="6"/>
  <c r="J14" i="6"/>
  <c r="N25" i="6"/>
  <c r="J100" i="6"/>
  <c r="N101" i="6"/>
  <c r="M20" i="6"/>
  <c r="O20" i="6"/>
  <c r="P20" i="6"/>
  <c r="Q20" i="6"/>
  <c r="M21" i="6"/>
  <c r="O21" i="6"/>
  <c r="P21" i="6"/>
  <c r="Q21" i="6"/>
  <c r="R21" i="6"/>
  <c r="M25" i="6"/>
  <c r="O25" i="6"/>
  <c r="P25" i="6"/>
  <c r="Q25" i="6"/>
  <c r="M28" i="6"/>
  <c r="O28" i="6"/>
  <c r="P28" i="6"/>
  <c r="Q28" i="6"/>
  <c r="R28" i="6"/>
  <c r="M32" i="6"/>
  <c r="O32" i="6"/>
  <c r="P32" i="6"/>
  <c r="Q32" i="6"/>
  <c r="R32" i="6"/>
  <c r="M37" i="6"/>
  <c r="O37" i="6"/>
  <c r="P37" i="6"/>
  <c r="Q37" i="6"/>
  <c r="R37" i="6"/>
  <c r="M38" i="6"/>
  <c r="O38" i="6"/>
  <c r="P38" i="6"/>
  <c r="Q38" i="6"/>
  <c r="R38" i="6"/>
  <c r="M41" i="6"/>
  <c r="O41" i="6"/>
  <c r="P41" i="6"/>
  <c r="Q41" i="6"/>
  <c r="R41" i="6"/>
  <c r="M42" i="6"/>
  <c r="O42" i="6"/>
  <c r="P42" i="6"/>
  <c r="Q42" i="6"/>
  <c r="R42" i="6"/>
  <c r="M47" i="6"/>
  <c r="O47" i="6"/>
  <c r="P47" i="6"/>
  <c r="Q47" i="6"/>
  <c r="R47" i="6"/>
  <c r="M48" i="6"/>
  <c r="O48" i="6"/>
  <c r="P48" i="6"/>
  <c r="Q48" i="6"/>
  <c r="R48" i="6"/>
  <c r="M49" i="6"/>
  <c r="O49" i="6"/>
  <c r="P49" i="6"/>
  <c r="Q49" i="6"/>
  <c r="R49" i="6"/>
  <c r="M52" i="6"/>
  <c r="O52" i="6"/>
  <c r="P52" i="6"/>
  <c r="Q52" i="6"/>
  <c r="R52" i="6"/>
  <c r="M53" i="6"/>
  <c r="O53" i="6"/>
  <c r="P53" i="6"/>
  <c r="Q53" i="6"/>
  <c r="R53" i="6"/>
  <c r="M56" i="6"/>
  <c r="O56" i="6"/>
  <c r="P56" i="6"/>
  <c r="Q56" i="6"/>
  <c r="R56" i="6"/>
  <c r="M57" i="6"/>
  <c r="O57" i="6"/>
  <c r="P57" i="6"/>
  <c r="Q57" i="6"/>
  <c r="R57" i="6"/>
  <c r="M58" i="6"/>
  <c r="O58" i="6"/>
  <c r="P58" i="6"/>
  <c r="Q58" i="6"/>
  <c r="R58" i="6"/>
  <c r="M64" i="6"/>
  <c r="O64" i="6"/>
  <c r="P64" i="6"/>
  <c r="Q64" i="6"/>
  <c r="R64" i="6"/>
  <c r="M65" i="6"/>
  <c r="O65" i="6"/>
  <c r="P65" i="6"/>
  <c r="Q65" i="6"/>
  <c r="R65" i="6"/>
  <c r="M68" i="6"/>
  <c r="O68" i="6"/>
  <c r="P68" i="6"/>
  <c r="Q68" i="6"/>
  <c r="R68" i="6"/>
  <c r="M73" i="6"/>
  <c r="O73" i="6"/>
  <c r="P73" i="6"/>
  <c r="Q73" i="6"/>
  <c r="R73" i="6"/>
  <c r="M74" i="6"/>
  <c r="O74" i="6"/>
  <c r="P74" i="6"/>
  <c r="Q74" i="6"/>
  <c r="R74" i="6"/>
  <c r="M77" i="6"/>
  <c r="O77" i="6"/>
  <c r="P77" i="6"/>
  <c r="Q77" i="6"/>
  <c r="R77" i="6"/>
  <c r="M78" i="6"/>
  <c r="O78" i="6"/>
  <c r="P78" i="6"/>
  <c r="Q78" i="6"/>
  <c r="R78" i="6"/>
  <c r="M82" i="6"/>
  <c r="O82" i="6"/>
  <c r="P82" i="6"/>
  <c r="Q82" i="6"/>
  <c r="R82" i="6"/>
  <c r="M83" i="6"/>
  <c r="O83" i="6"/>
  <c r="P83" i="6"/>
  <c r="Q83" i="6"/>
  <c r="R83" i="6"/>
  <c r="M87" i="6"/>
  <c r="O87" i="6"/>
  <c r="P87" i="6"/>
  <c r="Q87" i="6"/>
  <c r="R87" i="6"/>
  <c r="M88" i="6"/>
  <c r="O88" i="6"/>
  <c r="P88" i="6"/>
  <c r="Q88" i="6"/>
  <c r="R88" i="6"/>
  <c r="M92" i="6"/>
  <c r="O92" i="6"/>
  <c r="P92" i="6"/>
  <c r="Q92" i="6"/>
  <c r="R92" i="6"/>
  <c r="M93" i="6"/>
  <c r="O93" i="6"/>
  <c r="P93" i="6"/>
  <c r="Q93" i="6"/>
  <c r="R93" i="6"/>
  <c r="M101" i="6"/>
  <c r="O101" i="6"/>
  <c r="P101" i="6"/>
  <c r="Q101" i="6"/>
  <c r="R101" i="6"/>
  <c r="M102" i="6"/>
  <c r="O102" i="6"/>
  <c r="P102" i="6"/>
  <c r="Q102" i="6"/>
  <c r="R102" i="6"/>
  <c r="M107" i="6"/>
  <c r="O107" i="6"/>
  <c r="P107" i="6"/>
  <c r="Q107" i="6"/>
  <c r="R107" i="6"/>
  <c r="M108" i="6"/>
  <c r="O108" i="6"/>
  <c r="P108" i="6"/>
  <c r="Q108" i="6"/>
  <c r="R108" i="6"/>
  <c r="M111" i="6"/>
  <c r="O111" i="6"/>
  <c r="P111" i="6"/>
  <c r="Q111" i="6"/>
  <c r="R111" i="6"/>
  <c r="M112" i="6"/>
  <c r="O112" i="6"/>
  <c r="P112" i="6"/>
  <c r="Q112" i="6"/>
  <c r="R112" i="6"/>
  <c r="M117" i="6"/>
  <c r="O117" i="6"/>
  <c r="P117" i="6"/>
  <c r="Q117" i="6"/>
  <c r="R117" i="6"/>
  <c r="M118" i="6"/>
  <c r="O118" i="6"/>
  <c r="Q118" i="6"/>
  <c r="M119" i="6"/>
  <c r="O119" i="6"/>
  <c r="P119" i="6"/>
  <c r="Q119" i="6"/>
  <c r="R119" i="6"/>
  <c r="M122" i="6"/>
  <c r="O122" i="6"/>
  <c r="P122" i="6"/>
  <c r="Q122" i="6"/>
  <c r="R122" i="6"/>
  <c r="M124" i="6"/>
  <c r="O124" i="6"/>
  <c r="P124" i="6"/>
  <c r="Q124" i="6"/>
  <c r="R124" i="6"/>
  <c r="M128" i="6"/>
  <c r="O128" i="6"/>
  <c r="P128" i="6"/>
  <c r="Q128" i="6"/>
  <c r="R128" i="6"/>
  <c r="M137" i="6"/>
  <c r="O137" i="6"/>
  <c r="P137" i="6"/>
  <c r="Q137" i="6"/>
  <c r="R137" i="6"/>
  <c r="L136" i="6"/>
  <c r="K136" i="6"/>
  <c r="K134" i="6" s="1"/>
  <c r="K133" i="6" s="1"/>
  <c r="L134" i="6"/>
  <c r="L133" i="6" s="1"/>
  <c r="K131" i="6"/>
  <c r="K130" i="6" s="1"/>
  <c r="L131" i="6"/>
  <c r="L130" i="6" s="1"/>
  <c r="L98" i="6"/>
  <c r="K98" i="6"/>
  <c r="K90" i="6" s="1"/>
  <c r="L80" i="6"/>
  <c r="K80" i="6"/>
  <c r="K69" i="6" l="1"/>
  <c r="L90" i="6"/>
  <c r="L69" i="6" s="1"/>
  <c r="P15" i="6"/>
  <c r="O15" i="6"/>
  <c r="O26" i="6"/>
  <c r="P26" i="6"/>
  <c r="K33" i="6"/>
  <c r="K11" i="6" s="1"/>
  <c r="O17" i="6"/>
  <c r="P17" i="6"/>
  <c r="O18" i="6"/>
  <c r="P18" i="6"/>
  <c r="O19" i="6"/>
  <c r="P19" i="6"/>
  <c r="O23" i="6"/>
  <c r="P23" i="6"/>
  <c r="O24" i="6"/>
  <c r="P24" i="6"/>
  <c r="O27" i="6"/>
  <c r="P27" i="6"/>
  <c r="O29" i="6"/>
  <c r="P29" i="6"/>
  <c r="O30" i="6"/>
  <c r="P30" i="6"/>
  <c r="O31" i="6"/>
  <c r="P31" i="6"/>
  <c r="P39" i="6"/>
  <c r="O39" i="6"/>
  <c r="P40" i="6"/>
  <c r="O40" i="6"/>
  <c r="P43" i="6"/>
  <c r="O43" i="6"/>
  <c r="P44" i="6"/>
  <c r="O44" i="6"/>
  <c r="P46" i="6"/>
  <c r="O46" i="6"/>
  <c r="P50" i="6"/>
  <c r="O50" i="6"/>
  <c r="P51" i="6"/>
  <c r="O51" i="6"/>
  <c r="P54" i="6"/>
  <c r="O54" i="6"/>
  <c r="P55" i="6"/>
  <c r="O55" i="6"/>
  <c r="P59" i="6"/>
  <c r="O59" i="6"/>
  <c r="P60" i="6"/>
  <c r="O60" i="6"/>
  <c r="P61" i="6"/>
  <c r="O61" i="6"/>
  <c r="P62" i="6"/>
  <c r="O62" i="6"/>
  <c r="P63" i="6"/>
  <c r="O63" i="6"/>
  <c r="P66" i="6"/>
  <c r="O66" i="6"/>
  <c r="P67" i="6"/>
  <c r="O67" i="6"/>
  <c r="P70" i="6"/>
  <c r="P71" i="6"/>
  <c r="O71" i="6"/>
  <c r="P72" i="6"/>
  <c r="O72" i="6"/>
  <c r="P75" i="6"/>
  <c r="O75" i="6"/>
  <c r="P76" i="6"/>
  <c r="O76" i="6"/>
  <c r="P79" i="6"/>
  <c r="O79" i="6"/>
  <c r="P80" i="6"/>
  <c r="O80" i="6"/>
  <c r="P81" i="6"/>
  <c r="O81" i="6"/>
  <c r="P84" i="6"/>
  <c r="O84" i="6"/>
  <c r="P85" i="6"/>
  <c r="O85" i="6"/>
  <c r="P86" i="6"/>
  <c r="O86" i="6"/>
  <c r="P89" i="6"/>
  <c r="O89" i="6"/>
  <c r="O90" i="6"/>
  <c r="P91" i="6"/>
  <c r="O91" i="6"/>
  <c r="P98" i="6"/>
  <c r="O98" i="6"/>
  <c r="P99" i="6"/>
  <c r="O99" i="6"/>
  <c r="P100" i="6"/>
  <c r="O100" i="6"/>
  <c r="P103" i="6"/>
  <c r="O103" i="6"/>
  <c r="P105" i="6"/>
  <c r="O105" i="6"/>
  <c r="P106" i="6"/>
  <c r="O106" i="6"/>
  <c r="P109" i="6"/>
  <c r="O109" i="6"/>
  <c r="P110" i="6"/>
  <c r="O110" i="6"/>
  <c r="P113" i="6"/>
  <c r="O113" i="6"/>
  <c r="P114" i="6"/>
  <c r="O114" i="6"/>
  <c r="P116" i="6"/>
  <c r="O116" i="6"/>
  <c r="P120" i="6"/>
  <c r="O120" i="6"/>
  <c r="P121" i="6"/>
  <c r="O121" i="6"/>
  <c r="P125" i="6"/>
  <c r="O125" i="6"/>
  <c r="P126" i="6"/>
  <c r="O126" i="6"/>
  <c r="P127" i="6"/>
  <c r="O127" i="6"/>
  <c r="O130" i="6"/>
  <c r="P131" i="6"/>
  <c r="O131" i="6"/>
  <c r="P132" i="6"/>
  <c r="O132" i="6"/>
  <c r="P133" i="6"/>
  <c r="O133" i="6"/>
  <c r="P134" i="6"/>
  <c r="O134" i="6"/>
  <c r="P135" i="6"/>
  <c r="O135" i="6"/>
  <c r="P136" i="6"/>
  <c r="O136" i="6"/>
  <c r="P138" i="6"/>
  <c r="O138" i="6"/>
  <c r="P139" i="6"/>
  <c r="O139" i="6"/>
  <c r="P140" i="6"/>
  <c r="O140" i="6"/>
  <c r="O16" i="6"/>
  <c r="P16" i="6"/>
  <c r="P90" i="6" l="1"/>
  <c r="P69" i="6"/>
  <c r="O69" i="6"/>
  <c r="R69" i="6"/>
  <c r="O70" i="6"/>
  <c r="P130" i="6"/>
  <c r="P36" i="6"/>
  <c r="O36" i="6"/>
  <c r="O22" i="6"/>
  <c r="P22" i="6"/>
  <c r="P35" i="6" l="1"/>
  <c r="O35" i="6"/>
  <c r="O13" i="6"/>
  <c r="P13" i="6"/>
  <c r="L33" i="6" l="1"/>
  <c r="L11" i="6" s="1"/>
  <c r="L10" i="6" s="1"/>
  <c r="P34" i="6"/>
  <c r="O34" i="6"/>
  <c r="O12" i="6"/>
  <c r="P12" i="6"/>
  <c r="J136" i="6"/>
  <c r="I134" i="6"/>
  <c r="I133" i="6" s="1"/>
  <c r="I131" i="6"/>
  <c r="I130" i="6" s="1"/>
  <c r="I98" i="6"/>
  <c r="I90" i="6" s="1"/>
  <c r="I80" i="6"/>
  <c r="I69" i="6" l="1"/>
  <c r="O129" i="6"/>
  <c r="Q129" i="6"/>
  <c r="P129" i="6"/>
  <c r="R129" i="6"/>
  <c r="M31" i="6"/>
  <c r="N31" i="6"/>
  <c r="N40" i="6"/>
  <c r="M40" i="6"/>
  <c r="N46" i="6"/>
  <c r="M46" i="6"/>
  <c r="N55" i="6"/>
  <c r="M55" i="6"/>
  <c r="N63" i="6"/>
  <c r="M63" i="6"/>
  <c r="N67" i="6"/>
  <c r="M67" i="6"/>
  <c r="N76" i="6"/>
  <c r="M76" i="6"/>
  <c r="N86" i="6"/>
  <c r="M86" i="6"/>
  <c r="N100" i="6"/>
  <c r="M100" i="6"/>
  <c r="N106" i="6"/>
  <c r="M106" i="6"/>
  <c r="N116" i="6"/>
  <c r="M116" i="6"/>
  <c r="N121" i="6"/>
  <c r="M121" i="6"/>
  <c r="N132" i="6"/>
  <c r="M132" i="6"/>
  <c r="N136" i="6"/>
  <c r="M136" i="6"/>
  <c r="M24" i="6"/>
  <c r="N24" i="6"/>
  <c r="Q27" i="6"/>
  <c r="R27" i="6"/>
  <c r="R46" i="6"/>
  <c r="Q46" i="6"/>
  <c r="R55" i="6"/>
  <c r="Q55" i="6"/>
  <c r="Q63" i="6"/>
  <c r="R63" i="6"/>
  <c r="R72" i="6"/>
  <c r="Q72" i="6"/>
  <c r="Q81" i="6"/>
  <c r="R81" i="6"/>
  <c r="Q91" i="6"/>
  <c r="R91" i="6"/>
  <c r="Q106" i="6"/>
  <c r="R106" i="6"/>
  <c r="R116" i="6"/>
  <c r="Q116" i="6"/>
  <c r="Q127" i="6"/>
  <c r="R127" i="6"/>
  <c r="R136" i="6"/>
  <c r="Q136" i="6"/>
  <c r="M19" i="6"/>
  <c r="N19" i="6"/>
  <c r="M27" i="6"/>
  <c r="N27" i="6"/>
  <c r="N51" i="6"/>
  <c r="M51" i="6"/>
  <c r="N60" i="6"/>
  <c r="M60" i="6"/>
  <c r="N72" i="6"/>
  <c r="M72" i="6"/>
  <c r="N81" i="6"/>
  <c r="M81" i="6"/>
  <c r="N91" i="6"/>
  <c r="M91" i="6"/>
  <c r="N110" i="6"/>
  <c r="M110" i="6"/>
  <c r="N127" i="6"/>
  <c r="M127" i="6"/>
  <c r="N140" i="6"/>
  <c r="M140" i="6"/>
  <c r="Q19" i="6"/>
  <c r="Q24" i="6"/>
  <c r="Q31" i="6"/>
  <c r="R31" i="6"/>
  <c r="Q40" i="6"/>
  <c r="R40" i="6"/>
  <c r="R51" i="6"/>
  <c r="Q51" i="6"/>
  <c r="R60" i="6"/>
  <c r="Q60" i="6"/>
  <c r="Q67" i="6"/>
  <c r="R67" i="6"/>
  <c r="R76" i="6"/>
  <c r="Q76" i="6"/>
  <c r="R86" i="6"/>
  <c r="Q86" i="6"/>
  <c r="R100" i="6"/>
  <c r="Q100" i="6"/>
  <c r="Q110" i="6"/>
  <c r="R110" i="6"/>
  <c r="R121" i="6"/>
  <c r="Q121" i="6"/>
  <c r="R132" i="6"/>
  <c r="Q132" i="6"/>
  <c r="Q140" i="6"/>
  <c r="P33" i="6"/>
  <c r="O33" i="6"/>
  <c r="J131" i="6"/>
  <c r="J130" i="6" s="1"/>
  <c r="J80" i="6"/>
  <c r="N129" i="6" l="1"/>
  <c r="M129" i="6"/>
  <c r="Q35" i="6"/>
  <c r="R35" i="6"/>
  <c r="N135" i="6"/>
  <c r="M135" i="6"/>
  <c r="M18" i="6"/>
  <c r="N18" i="6"/>
  <c r="N99" i="6"/>
  <c r="M99" i="6"/>
  <c r="N44" i="6"/>
  <c r="M44" i="6"/>
  <c r="M30" i="6"/>
  <c r="N30" i="6"/>
  <c r="N71" i="6"/>
  <c r="M71" i="6"/>
  <c r="N50" i="6"/>
  <c r="M50" i="6"/>
  <c r="R113" i="6"/>
  <c r="Q113" i="6"/>
  <c r="R43" i="6"/>
  <c r="Q43" i="6"/>
  <c r="N85" i="6"/>
  <c r="M85" i="6"/>
  <c r="N114" i="6"/>
  <c r="M114" i="6"/>
  <c r="R70" i="6"/>
  <c r="Q70" i="6"/>
  <c r="N59" i="6"/>
  <c r="M59" i="6"/>
  <c r="N75" i="6"/>
  <c r="M75" i="6"/>
  <c r="N120" i="6"/>
  <c r="M120" i="6"/>
  <c r="N80" i="6"/>
  <c r="M80" i="6"/>
  <c r="N66" i="6"/>
  <c r="M66" i="6"/>
  <c r="Q103" i="6"/>
  <c r="R103" i="6"/>
  <c r="N126" i="6"/>
  <c r="M126" i="6"/>
  <c r="N62" i="6"/>
  <c r="M62" i="6"/>
  <c r="N39" i="6"/>
  <c r="M39" i="6"/>
  <c r="N36" i="6"/>
  <c r="M36" i="6"/>
  <c r="Q61" i="6"/>
  <c r="R61" i="6"/>
  <c r="N105" i="6"/>
  <c r="M105" i="6"/>
  <c r="N131" i="6"/>
  <c r="M131" i="6"/>
  <c r="N109" i="6"/>
  <c r="M109" i="6"/>
  <c r="Q131" i="6"/>
  <c r="R131" i="6"/>
  <c r="R109" i="6"/>
  <c r="Q109" i="6"/>
  <c r="Q85" i="6"/>
  <c r="R85" i="6"/>
  <c r="R66" i="6"/>
  <c r="Q66" i="6"/>
  <c r="Q50" i="6"/>
  <c r="R50" i="6"/>
  <c r="Q30" i="6"/>
  <c r="R30" i="6"/>
  <c r="Q18" i="6"/>
  <c r="N139" i="6"/>
  <c r="M139" i="6"/>
  <c r="Q135" i="6"/>
  <c r="R135" i="6"/>
  <c r="Q114" i="6"/>
  <c r="R114" i="6"/>
  <c r="Q71" i="6"/>
  <c r="R71" i="6"/>
  <c r="Q54" i="6"/>
  <c r="R54" i="6"/>
  <c r="R36" i="6"/>
  <c r="Q36" i="6"/>
  <c r="N54" i="6"/>
  <c r="M54" i="6"/>
  <c r="O14" i="6"/>
  <c r="P14" i="6"/>
  <c r="Q139" i="6"/>
  <c r="Q120" i="6"/>
  <c r="R120" i="6"/>
  <c r="Q69" i="6"/>
  <c r="Q99" i="6"/>
  <c r="R99" i="6"/>
  <c r="Q75" i="6"/>
  <c r="R75" i="6"/>
  <c r="Q59" i="6"/>
  <c r="R59" i="6"/>
  <c r="R39" i="6"/>
  <c r="Q39" i="6"/>
  <c r="R126" i="6"/>
  <c r="Q126" i="6"/>
  <c r="R105" i="6"/>
  <c r="Q105" i="6"/>
  <c r="R80" i="6"/>
  <c r="Q80" i="6"/>
  <c r="R62" i="6"/>
  <c r="Q62" i="6"/>
  <c r="Q44" i="6"/>
  <c r="R44" i="6"/>
  <c r="I33" i="6"/>
  <c r="I11" i="6" s="1"/>
  <c r="J134" i="6"/>
  <c r="J133" i="6" s="1"/>
  <c r="J98" i="6"/>
  <c r="J90" i="6" s="1"/>
  <c r="J69" i="6" s="1"/>
  <c r="M69" i="6" l="1"/>
  <c r="N69" i="6"/>
  <c r="Q90" i="6"/>
  <c r="M90" i="6"/>
  <c r="R90" i="6"/>
  <c r="N90" i="6"/>
  <c r="N70" i="6"/>
  <c r="M70" i="6"/>
  <c r="N61" i="6"/>
  <c r="M61" i="6"/>
  <c r="R130" i="6"/>
  <c r="Q130" i="6"/>
  <c r="N103" i="6"/>
  <c r="M103" i="6"/>
  <c r="M23" i="6"/>
  <c r="N23" i="6"/>
  <c r="M17" i="6"/>
  <c r="N17" i="6"/>
  <c r="M26" i="6"/>
  <c r="N26" i="6"/>
  <c r="Q26" i="6"/>
  <c r="R26" i="6"/>
  <c r="Q125" i="6"/>
  <c r="R125" i="6"/>
  <c r="Q23" i="6"/>
  <c r="Q138" i="6"/>
  <c r="R134" i="6"/>
  <c r="Q134" i="6"/>
  <c r="Q29" i="6"/>
  <c r="R29" i="6"/>
  <c r="N130" i="6"/>
  <c r="M130" i="6"/>
  <c r="N43" i="6"/>
  <c r="M43" i="6"/>
  <c r="N98" i="6"/>
  <c r="M98" i="6"/>
  <c r="N134" i="6"/>
  <c r="M134" i="6"/>
  <c r="M29" i="6"/>
  <c r="N29" i="6"/>
  <c r="N84" i="6"/>
  <c r="M84" i="6"/>
  <c r="N79" i="6"/>
  <c r="M79" i="6"/>
  <c r="N125" i="6"/>
  <c r="M125" i="6"/>
  <c r="N89" i="6"/>
  <c r="M89" i="6"/>
  <c r="N35" i="6"/>
  <c r="M35" i="6"/>
  <c r="N113" i="6"/>
  <c r="M113" i="6"/>
  <c r="Q79" i="6"/>
  <c r="R79" i="6"/>
  <c r="R98" i="6"/>
  <c r="Q98" i="6"/>
  <c r="O11" i="6"/>
  <c r="P11" i="6"/>
  <c r="Q89" i="6"/>
  <c r="R89" i="6"/>
  <c r="N138" i="6"/>
  <c r="M138" i="6"/>
  <c r="Q17" i="6"/>
  <c r="R17" i="6"/>
  <c r="R84" i="6"/>
  <c r="Q84" i="6"/>
  <c r="M22" i="6" l="1"/>
  <c r="N22" i="6"/>
  <c r="J33" i="6"/>
  <c r="J11" i="6" s="1"/>
  <c r="N34" i="6"/>
  <c r="M34" i="6"/>
  <c r="M13" i="6"/>
  <c r="N13" i="6"/>
  <c r="R34" i="6"/>
  <c r="Q34" i="6"/>
  <c r="Q16" i="6"/>
  <c r="R16" i="6"/>
  <c r="O10" i="6"/>
  <c r="P10" i="6"/>
  <c r="N133" i="6"/>
  <c r="M133" i="6"/>
  <c r="R133" i="6"/>
  <c r="Q133" i="6"/>
  <c r="M16" i="6"/>
  <c r="N16" i="6"/>
  <c r="M14" i="6" l="1"/>
  <c r="N14" i="6"/>
  <c r="M15" i="6"/>
  <c r="N15" i="6"/>
  <c r="Q33" i="6"/>
  <c r="R33" i="6"/>
  <c r="Q15" i="6"/>
  <c r="R15" i="6"/>
  <c r="Q22" i="6"/>
  <c r="R22" i="6"/>
  <c r="Q13" i="6"/>
  <c r="R13" i="6"/>
  <c r="M12" i="6"/>
  <c r="N12" i="6"/>
  <c r="N33" i="6"/>
  <c r="M33" i="6"/>
  <c r="M11" i="6" l="1"/>
  <c r="N11" i="6"/>
  <c r="Q14" i="6"/>
  <c r="R14" i="6"/>
  <c r="Q12" i="6"/>
  <c r="R12" i="6"/>
  <c r="M10" i="6" l="1"/>
  <c r="N10" i="6"/>
  <c r="Q11" i="6" l="1"/>
  <c r="R11" i="6"/>
  <c r="Q10" i="6" l="1"/>
  <c r="R10" i="6"/>
</calcChain>
</file>

<file path=xl/sharedStrings.xml><?xml version="1.0" encoding="utf-8"?>
<sst xmlns="http://schemas.openxmlformats.org/spreadsheetml/2006/main" count="743" uniqueCount="252">
  <si>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</si>
  <si>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</si>
  <si>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</si>
  <si>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</si>
  <si>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>Сумма</t>
  </si>
  <si>
    <t>%</t>
  </si>
  <si>
    <t>утвержденных бюджетных назначений по отчету</t>
  </si>
  <si>
    <t>01</t>
  </si>
  <si>
    <t>00</t>
  </si>
  <si>
    <t>0000000000</t>
  </si>
  <si>
    <t>000</t>
  </si>
  <si>
    <t>13</t>
  </si>
  <si>
    <t>03</t>
  </si>
  <si>
    <t>09</t>
  </si>
  <si>
    <t>244</t>
  </si>
  <si>
    <t>240</t>
  </si>
  <si>
    <t xml:space="preserve">Отклонение БР от решения о бюджете </t>
  </si>
  <si>
    <t>431000П320</t>
  </si>
  <si>
    <t>02</t>
  </si>
  <si>
    <t>04</t>
  </si>
  <si>
    <t>410</t>
  </si>
  <si>
    <t>05</t>
  </si>
  <si>
    <t>07</t>
  </si>
  <si>
    <t xml:space="preserve"> Бюджетной росписью (БР)</t>
  </si>
  <si>
    <t>8=(гр.5-гр.4)</t>
  </si>
  <si>
    <t>9=(гр.5:гр.4)х     100%</t>
  </si>
  <si>
    <t>10=(гр.7-гр.6)</t>
  </si>
  <si>
    <t>11=(гр.7/гр6)х100%</t>
  </si>
  <si>
    <t>12=(гр.7-гр.3)</t>
  </si>
  <si>
    <t>13=(гр.7/гр.3)х           100%</t>
  </si>
  <si>
    <t>10</t>
  </si>
  <si>
    <t>14</t>
  </si>
  <si>
    <t>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</si>
  <si>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</si>
  <si>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0101</t>
  </si>
  <si>
    <t>8611</t>
  </si>
  <si>
    <t>4407</t>
  </si>
  <si>
    <t>4406</t>
  </si>
  <si>
    <t>4425</t>
  </si>
  <si>
    <t>4408</t>
  </si>
  <si>
    <t>1101</t>
  </si>
  <si>
    <t>0103</t>
  </si>
  <si>
    <t>8703</t>
  </si>
  <si>
    <t>21-51200-00000-00000</t>
  </si>
  <si>
    <t xml:space="preserve">      Благоустройство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</si>
  <si>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</si>
  <si>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</si>
  <si>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Другие вопросы в области национальной экономики</t>
  </si>
  <si>
    <t>0400000000</t>
  </si>
  <si>
    <t>0300000000</t>
  </si>
  <si>
    <t>Приложение № 3</t>
  </si>
  <si>
    <t xml:space="preserve"> РАСХОДЫ - всего</t>
  </si>
  <si>
    <t>Руководитель (глава) администрации (исполнительно-распорядительного органа муниципального образования)</t>
  </si>
  <si>
    <t>Муниципальная программа МО МР «Корткеросский» «Развитие жилищно-коммунального хозяйства муниципального района «Корткеросский»»</t>
  </si>
  <si>
    <t>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</si>
  <si>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 xml:space="preserve"> Осуществление государственных полномочий Республики Коми, предусмотренных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</si>
  <si>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</si>
  <si>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</si>
  <si>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Муниципальная программа МО МР "Корткеросский" "Развитие системы муниципального управления"</t>
  </si>
  <si>
    <t>0800000000</t>
  </si>
  <si>
    <t xml:space="preserve"> Оплата муниципальными учреждениями расходов по коммунальным услугам</t>
  </si>
  <si>
    <t>08221S2850</t>
  </si>
  <si>
    <t>Автоматизация и модернизация рабочих мест специалистов администрации МО МР «Корткеросский» осуществляющих работу с государственными и муниципальными информационными системами</t>
  </si>
  <si>
    <t>0841100000</t>
  </si>
  <si>
    <t>Приобретение неисключительных (пользовательских), лицензионных прав на программное обеспечение, а также приобретение и обновление справочно-информационных баз данных</t>
  </si>
  <si>
    <t>0842200000</t>
  </si>
  <si>
    <t>Создание всех необходимых условий, обеспечивающих защиту информации ограниченного распространения от несанкционированного доступа, кражи, утечки по каналам связи, искажения, уничтожения и иных неправомерных действий</t>
  </si>
  <si>
    <t>0844100000</t>
  </si>
  <si>
    <t xml:space="preserve"> Непрограммные направления деятельности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</si>
  <si>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</si>
  <si>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</si>
  <si>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Осуществление государственного полномочия Республики Коми, предусмотренного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</si>
  <si>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</si>
  <si>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Осуществление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Коми, предусмотренных статьями 2 и 3 Закона Республики Коми "О наделении органов мес"</t>
  </si>
  <si>
    <t>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</si>
  <si>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Руководство и управление в сфере установленных функций органов местного самоуправления МО МР «Корткеросский» (центральный аппарат)</t>
  </si>
  <si>
    <t>Резервные фонды</t>
  </si>
  <si>
    <t xml:space="preserve">  Резервный фонд администрации муниципального района «Корткеросский» по предупреждению и  ликвидации чрезвычайных ситуаций и последствий стихийных бедствий</t>
  </si>
  <si>
    <t>Другие общегосударственные вопросы</t>
  </si>
  <si>
    <t>Строительство, модернизация, реконструкция систем коммунальной инфраструктуры</t>
  </si>
  <si>
    <t>Проведение мероприятий по подготовке земельных участков</t>
  </si>
  <si>
    <t xml:space="preserve">  Муниципальная программа МО МР "Корткеросский" "Развитие системы муниципального управления"</t>
  </si>
  <si>
    <t>Опубликование нормативных правовых актов администрации муниципального района "Корткеросский" и Совета муниципального района "Корткеросский" в средствах массовой информации</t>
  </si>
  <si>
    <t>0812400000</t>
  </si>
  <si>
    <t>Приобретение наградной атрибутики, нагрудных знаков и удостоверений</t>
  </si>
  <si>
    <t>0812500000</t>
  </si>
  <si>
    <t>Организация технической инвентаризации и паспортизации объектов недвижимого имущества, находящихся в муниципальной собственности МР "Корткеросский"</t>
  </si>
  <si>
    <t>0831100005</t>
  </si>
  <si>
    <t>Поддержка социально-ориентированных некоммерческих организаций</t>
  </si>
  <si>
    <t>0851100005</t>
  </si>
  <si>
    <t>Иные межбюджетные трансферты передаваемые бюджетам сельских поселений на осуществление части полномочий по решению вопросов местного значения муниципального района при их передаче на уровень сельских поселений в соответствии с заключенными соглашениями</t>
  </si>
  <si>
    <t xml:space="preserve">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</si>
  <si>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Непрограммные направления деятельности</t>
  </si>
  <si>
    <t>9900000000</t>
  </si>
  <si>
    <t xml:space="preserve">   Выполнение других обязательств местной администрации</t>
  </si>
  <si>
    <t>Резервный фонд администрации муниципального района «Корткеросский» по предупреждению и  ликвидации чрезвычайных ситуаций и последствий стихийных бедствий</t>
  </si>
  <si>
    <t>Предоставление субсидий подведомственным бюджетным и автономным учреждениям по обеспечению хозяйственного обслуживания</t>
  </si>
  <si>
    <t xml:space="preserve">  НАЦИОНАЛЬНАЯ БЕЗОПАСНОСТЬ И ПРАВООХРАНИТЕЛЬНАЯ ДЕЯТЕЛЬНОСТЬ</t>
  </si>
  <si>
    <t>Гражданская оборона</t>
  </si>
  <si>
    <t>Муниципальная программа МО МР "Корткеросский" "Безопасность жизнедеятельности населения"</t>
  </si>
  <si>
    <t>923</t>
  </si>
  <si>
    <t>0100000000</t>
  </si>
  <si>
    <t xml:space="preserve">   Текущий ремонт помещения для хранения, восполнения резервов материальных ресурсов в целях гражданской обороны</t>
  </si>
  <si>
    <t>0131200000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</si>
  <si>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</si>
  <si>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00000000000</t>
  </si>
  <si>
    <t xml:space="preserve"> Установка громкоговорящего оборудования системы оповещения населения МО МР «Корткеросский»</t>
  </si>
  <si>
    <t>0111100000</t>
  </si>
  <si>
    <t>Создание условий для безопасного нахождения населения на водных объектах в местах массового отдыха</t>
  </si>
  <si>
    <t>0113100005</t>
  </si>
  <si>
    <t xml:space="preserve">  Приобретение и установка инженерно-технических средств охраны объектов</t>
  </si>
  <si>
    <t>0121200000</t>
  </si>
  <si>
    <t>Приведение в соответствии с требованиями ГОСТ Р 22.7.01.-2021 помещения единой дежурно-диспетчерской службы МО МР «Корткеросский»</t>
  </si>
  <si>
    <t>0141100000</t>
  </si>
  <si>
    <t>Приведение в соответствии с требованиями ГОСТ Р 22.7.01.-2021 автоматизированного оборудования единой дежурно-диспетчерской службы МО МР "Корткеросский"</t>
  </si>
  <si>
    <t>0141200000</t>
  </si>
  <si>
    <t xml:space="preserve">  Приведение в соответствии с требованиями ГОСТ Р 22.7.01.-2021 организационно - штатной структуры единой дежурно-диспетчерской службы МО МР "Корткеросский"</t>
  </si>
  <si>
    <t>0141300000</t>
  </si>
  <si>
    <t xml:space="preserve">     Другие вопросы в области национальной безопасности и правоохранительной деятельности</t>
  </si>
  <si>
    <t>Муниципальная программа МО МР "Корткеросский" "Профилактика правонарушений и обеспечение общественной безопасности на территории муниципального района "Корткеросский" Республики Коми"</t>
  </si>
  <si>
    <t>0900000000</t>
  </si>
  <si>
    <t>Организация общественного порядка добровольными народными дружинами</t>
  </si>
  <si>
    <t>0912100000</t>
  </si>
  <si>
    <t xml:space="preserve">  Установка и обслуживание систем (камер) видеонаблюдения в общественных местах в рамках реализации аппаратно-программного комплекса </t>
  </si>
  <si>
    <t>0912300000</t>
  </si>
  <si>
    <t xml:space="preserve">    НАЦИОНАЛЬНАЯ ЭКОНОМИКА</t>
  </si>
  <si>
    <t xml:space="preserve"> Сельское хозяйство и рыболовство</t>
  </si>
  <si>
    <t>Муниципальная программа МО МР "Корткеросский" "Развитие экономики"</t>
  </si>
  <si>
    <t>0200000000</t>
  </si>
  <si>
    <t>Финансовая поддержка сельскохозяйственных предприятий, крестьянских (фермерских) хозяйств, сельскохозяйственных потребительских кооперативов</t>
  </si>
  <si>
    <t>0221100005</t>
  </si>
  <si>
    <t>810</t>
  </si>
  <si>
    <t>Реализация народных проектов в сфере агропромышленного комплекса, прошедших отбор в рамках проекта "Народный бюджет"</t>
  </si>
  <si>
    <t>02211S2900</t>
  </si>
  <si>
    <t xml:space="preserve"> Обновление основных средств пищевой и перерабатывающей промышленности</t>
  </si>
  <si>
    <t>0222100005</t>
  </si>
  <si>
    <t>Поддержка хозяйствующих субъектов, осуществляющих деятельность в труднодоступных и/или малочисленных и/или отдаленных населенных пунктах</t>
  </si>
  <si>
    <t>0222200005</t>
  </si>
  <si>
    <t>Транспорт</t>
  </si>
  <si>
    <t>08</t>
  </si>
  <si>
    <t>Муниципальная программа МО МР «Корткеросский» «Развитие транспортной системы муниципального района «Корткеросский»</t>
  </si>
  <si>
    <t xml:space="preserve"> Организация осуществления перевозок пассажиров и багажа автомобильным транспортом</t>
  </si>
  <si>
    <t>0302100005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</si>
  <si>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</si>
  <si>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03021S2070</t>
  </si>
  <si>
    <t>Дорожное хозяйство (дорожные фонды)</t>
  </si>
  <si>
    <t xml:space="preserve"> Содержание и ремонт автомобильных дорог общего пользования местного значения</t>
  </si>
  <si>
    <t>0301100005</t>
  </si>
  <si>
    <t xml:space="preserve"> Содержание автомобильных дорог общего пользования местного значения</t>
  </si>
  <si>
    <t>03011S2220</t>
  </si>
  <si>
    <t xml:space="preserve">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</si>
  <si>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03011S2762</t>
  </si>
  <si>
    <t>Реализация народных проектов в сфере дорожной деятельности, прошедших отбор в рамках проекта "Народный бюджет"</t>
  </si>
  <si>
    <t>03011S2Д00</t>
  </si>
  <si>
    <t>Приобретение, изготовление и устройство наплавных мостов, катеров, паромных переправ</t>
  </si>
  <si>
    <t>0302200000</t>
  </si>
  <si>
    <t xml:space="preserve">   Развитие системы организации движения транспортных средств и пешеходов</t>
  </si>
  <si>
    <t>0303100000</t>
  </si>
  <si>
    <t xml:space="preserve">  Связь и информатика</t>
  </si>
  <si>
    <t xml:space="preserve">        Предоставление гранта в форме субсидии на софинансирование проекта по организации строительства волоконно-оптической сети свяи</t>
  </si>
  <si>
    <t>9900090800</t>
  </si>
  <si>
    <t xml:space="preserve">  Информационно-консультационная, организационная и кадровая поддержка субъектов малого и среднего предпринимательства</t>
  </si>
  <si>
    <t>0211100005</t>
  </si>
  <si>
    <t>Финансовая и имущественная поддержка субъектов малого и среднего предпринимательства</t>
  </si>
  <si>
    <t>0212100005</t>
  </si>
  <si>
    <t xml:space="preserve">       Непрограммные направления деятельности</t>
  </si>
  <si>
    <t>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</si>
  <si>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9900073060</t>
  </si>
  <si>
    <t>ЖИЛИЩНО-КОММУНАЛЬНОЕ ХОЗЯЙСТВО</t>
  </si>
  <si>
    <t xml:space="preserve">    Жилищное хозяйство</t>
  </si>
  <si>
    <t xml:space="preserve">  Муниципальная программа МО МР «Корткеросский» «Развитие жилищно-коммунального хозяйства муниципального района «Корткеросский»»</t>
  </si>
  <si>
    <t xml:space="preserve">  Выполнение работ по оценке рыночной стоимости недвижимого имущества в целях выплаты выкупной цены лицам, в чьей собственности находятся жилые помещения, входящие в аварийный жилой фонд</t>
  </si>
  <si>
    <t>0431200005</t>
  </si>
  <si>
    <t>Выполнение мероприятий по расселению граждан, проживающих в многоквартирных домах, признанных в установленном порядке аварийными и подлежащими сносу и не включенных в республиканскую адресную программу "Переселение граждан из аварийного жилищного фонда в 2019 - 2025 годах", утвержденную постановлением Правительства Республики Коми от 31 марта 2019 г. N 160</t>
  </si>
  <si>
    <t>0431292736</t>
  </si>
  <si>
    <t>Обеспечение мероприятий по расселению непригодного для проживания жилищного фонда</t>
  </si>
  <si>
    <t>043F367483</t>
  </si>
  <si>
    <t>043F367484</t>
  </si>
  <si>
    <t xml:space="preserve">  Обеспечение мероприятий по расселению непригодного для проживания жилищного фонда</t>
  </si>
  <si>
    <t>043F36748S</t>
  </si>
  <si>
    <t>043F372320</t>
  </si>
  <si>
    <t>043F392725</t>
  </si>
  <si>
    <t>043F3S2320</t>
  </si>
  <si>
    <t xml:space="preserve">      Обеспечение мероприятий по расселению непригодного для проживания жилищного фонда</t>
  </si>
  <si>
    <t>043F3S2725</t>
  </si>
  <si>
    <t xml:space="preserve"> Муниципальная программа МО МР "Корткеросский" "Развитие системы муниципального управления"</t>
  </si>
  <si>
    <t>Оплата муниципальными учреждениями расходов по коммунальным услугам</t>
  </si>
  <si>
    <t xml:space="preserve">  Мероприятия в области жилищного хозяйства</t>
  </si>
  <si>
    <t>9900090400</t>
  </si>
  <si>
    <t xml:space="preserve">  Коммунальное хозяйство</t>
  </si>
  <si>
    <t xml:space="preserve"> Муниципальная программа МО МР «Корткеросский» «Развитие жилищно-коммунального хозяйства муниципального района «Корткеросский»»</t>
  </si>
  <si>
    <t>0411100005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</si>
  <si>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</si>
  <si>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04111S2200</t>
  </si>
  <si>
    <t xml:space="preserve"> Проведение мероприятий по подготовке земельных участков</t>
  </si>
  <si>
    <t>0433100005</t>
  </si>
  <si>
    <t xml:space="preserve">   Муниципальная программа МО МР «Корткеросский» «Развитие жилищно-коммунального хозяйства муниципального района «Корткеросский»»</t>
  </si>
  <si>
    <t>0432173120</t>
  </si>
  <si>
    <t>Организация сбора отходов, в том числе внедрение системы по раздельному сбору, переработке и обезвреживанию отходов</t>
  </si>
  <si>
    <t>0441100005</t>
  </si>
  <si>
    <t xml:space="preserve">      Ликвидация несанкционированных свалок</t>
  </si>
  <si>
    <t>0442100000</t>
  </si>
  <si>
    <t xml:space="preserve">       ОБРАЗОВАНИЕ</t>
  </si>
  <si>
    <t xml:space="preserve">    Общее образование</t>
  </si>
  <si>
    <t>Муниципальная программа МО МР "Корткеросский" "Развитие образования"</t>
  </si>
  <si>
    <t>0500000000</t>
  </si>
  <si>
    <t>Строительство и реконструкция образовательных организаций дошкольного и общего образования</t>
  </si>
  <si>
    <t>0523100005</t>
  </si>
  <si>
    <t>СОЦИАЛЬНАЯ ПОЛИТИКА</t>
  </si>
  <si>
    <t xml:space="preserve">       Пенсионное обеспечение</t>
  </si>
  <si>
    <t>Доплаты к пенсиям муниципальных служащих</t>
  </si>
  <si>
    <t>9900090100</t>
  </si>
  <si>
    <t>320</t>
  </si>
  <si>
    <t>Охрана семьи и детства</t>
  </si>
  <si>
    <t xml:space="preserve">        Муниципальная программа МО МР «Корткеросский» «Развитие жилищно-коммунального хозяйства муниципального района «Корткеросский»»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</si>
  <si>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</si>
  <si>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0431173030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</si>
  <si>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</si>
  <si>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04311L4970</t>
  </si>
  <si>
    <t>04311R0820</t>
  </si>
  <si>
    <t xml:space="preserve">Председатель Контрольнор-счетной палаты </t>
  </si>
  <si>
    <t>А.Г. Олейник</t>
  </si>
  <si>
    <t>исполнения расходов Администрации муниципального района "Корткеросский" за 2024 год</t>
  </si>
  <si>
    <t xml:space="preserve">Исполнено за 2023 год (ф.0503127) </t>
  </si>
  <si>
    <t>Решением о бюджете от 20.12.2023 № VII-22/7 в редакции от 13.12.2024 г. № VII-28/3</t>
  </si>
  <si>
    <t>Утвержденных бюджетных назначений по отчету за 2024 год  (ф.0503127)</t>
  </si>
  <si>
    <t>Исполнено за 2024 год (ф.0503127)</t>
  </si>
  <si>
    <t xml:space="preserve">Отклонение исполненных бюджетных назначений                       2024 года от </t>
  </si>
  <si>
    <t>отчета за 2023 год</t>
  </si>
  <si>
    <t>0431173080</t>
  </si>
  <si>
    <t>0431173140</t>
  </si>
  <si>
    <t>0431173195</t>
  </si>
  <si>
    <t>Оценка технического состояния здания. Строения. Сооружения</t>
  </si>
  <si>
    <t>0831300005</t>
  </si>
  <si>
    <t>Предоставление субсидий бюджетным, автономным учреждениям и иным некоммерческим организациям</t>
  </si>
  <si>
    <t>08511S2430</t>
  </si>
  <si>
    <t>Иные межбюджетные трансферты, имеющие целевое назначение на приобретение движимого имущества для муниципальных нужд за счет средств резервного фонда Правительства Республики Коми</t>
  </si>
  <si>
    <t>Создание условий для обучения неработающего населения в области гражданской обороны</t>
  </si>
  <si>
    <t>0132100000</t>
  </si>
  <si>
    <t>Софинансирование расходных обязательств органов местного самоуправления по реализации народных проектов в сфере малого и среднего предпринимательства, прошедших отбор в рамках проекта "Народный бюджет"</t>
  </si>
  <si>
    <t>02121S2800</t>
  </si>
  <si>
    <t>Реализация народных проектов в сфере торговли, прошедших отбор в рамках проекта "Народный бюджет"</t>
  </si>
  <si>
    <t>02222S2Г00</t>
  </si>
  <si>
    <t>Иные межбюджетные трансферты, имеющие целевое назначение, на реализацию мероприятий по описанию местоположения границ населенных пунктов и территориальных зон</t>
  </si>
  <si>
    <t>0421192709</t>
  </si>
  <si>
    <t>Иные межбюджетные трансферты, имеющие целевое назначение, на приобретение объектов недвижимого имущества для муниципальных нужд в целях последующего предоставления гражданм, проживающим в аварийном жилом фонде, в том числе, имеющем реальную угрозу обрушения</t>
  </si>
  <si>
    <t>0431292727</t>
  </si>
  <si>
    <t>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</si>
  <si>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08222S2950</t>
  </si>
  <si>
    <t>Организация подвоза воды в соответствии с судебными решениями</t>
  </si>
  <si>
    <t>0434100005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</si>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</sst>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sz val="8"/>
      <name val="Arial Cyr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i/>
      <sz val="10"/>
      <name val="Arial Narrow"/>
      <family val="2"/>
      <charset val="204"/>
    </font>
    <font>
      <b/>
      <i/>
      <sz val="10"/>
      <name val="Arial Narrow"/>
      <family val="2"/>
      <charset val="204"/>
    </font>
    <font>
      <sz val="8"/>
      <color theme="1"/>
      <name val="Arial Narrow"/>
      <family val="2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7"/>
      <name val="Times New Roman"/>
      <family val="1"/>
      <charset val="204"/>
    </font>
    <font>
      <i/>
      <sz val="10"/>
      <color rgb="FFC0000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2" fillId="0" borderId="9">
      <alignment vertical="top" wrapText="1"/>
    </xf>
    <xf numFmtId="1" fontId="3" fillId="0" borderId="9">
      <alignment horizontal="center" vertical="top" shrinkToFit="1"/>
    </xf>
    <xf numFmtId="4" fontId="2" fillId="2" borderId="9">
      <alignment horizontal="right" vertical="top" shrinkToFit="1"/>
    </xf>
    <xf numFmtId="0" fontId="4" fillId="0" borderId="11">
      <alignment horizontal="left" wrapText="1"/>
    </xf>
    <xf numFmtId="0" fontId="2" fillId="0" borderId="9">
      <alignment vertical="top" wrapText="1"/>
    </xf>
    <xf numFmtId="1" fontId="3" fillId="0" borderId="9">
      <alignment horizontal="center" vertical="top" shrinkToFit="1"/>
    </xf>
    <xf numFmtId="4" fontId="2" fillId="2" borderId="9">
      <alignment horizontal="right" vertical="top" shrinkToFit="1"/>
    </xf>
    <xf numFmtId="0" fontId="2" fillId="0" borderId="12">
      <alignment horizontal="right"/>
    </xf>
    <xf numFmtId="4" fontId="2" fillId="2" borderId="12">
      <alignment horizontal="right" vertical="top" shrinkToFit="1"/>
    </xf>
  </cellStyleXfs>
  <cellXfs count="138">
    <xf numFmtId="0" fontId="0" fillId="0" borderId="0" xfId="0"/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6" fillId="3" borderId="0" xfId="0" applyFont="1" applyFill="1" applyAlignment="1">
      <alignment vertical="center" wrapText="1"/>
    </xf>
    <xf numFmtId="0" fontId="8" fillId="3" borderId="0" xfId="0" applyFont="1" applyFill="1" applyAlignment="1">
      <alignment vertical="center" wrapText="1"/>
    </xf>
    <xf numFmtId="0" fontId="9" fillId="3" borderId="0" xfId="0" applyFont="1" applyFill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11" fillId="3" borderId="0" xfId="0" applyFont="1" applyFill="1" applyAlignment="1">
      <alignment vertical="center" wrapText="1"/>
    </xf>
    <xf numFmtId="0" fontId="12" fillId="3" borderId="0" xfId="0" applyFont="1" applyFill="1" applyAlignment="1">
      <alignment vertical="center" wrapText="1"/>
    </xf>
    <xf numFmtId="0" fontId="13" fillId="3" borderId="0" xfId="0" applyFont="1" applyFill="1" applyAlignment="1">
      <alignment vertical="center" wrapText="1"/>
    </xf>
    <xf numFmtId="0" fontId="6" fillId="3" borderId="0" xfId="0" applyFont="1" applyFill="1" applyAlignment="1">
      <alignment horizontal="center" vertical="center" wrapText="1"/>
    </xf>
    <xf numFmtId="49" fontId="5" fillId="3" borderId="0" xfId="0" applyNumberFormat="1" applyFont="1" applyFill="1" applyAlignment="1">
      <alignment horizontal="center" vertical="center" wrapText="1"/>
    </xf>
    <xf numFmtId="2" fontId="5" fillId="3" borderId="0" xfId="0" applyNumberFormat="1" applyFont="1" applyFill="1" applyAlignment="1">
      <alignment horizontal="center" vertical="center" wrapText="1"/>
    </xf>
    <xf numFmtId="4" fontId="5" fillId="3" borderId="0" xfId="0" applyNumberFormat="1" applyFont="1" applyFill="1" applyAlignment="1">
      <alignment horizontal="center" vertical="center" wrapText="1"/>
    </xf>
    <xf numFmtId="1" fontId="5" fillId="3" borderId="0" xfId="0" applyNumberFormat="1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6" fillId="3" borderId="0" xfId="0" applyFont="1" applyFill="1" applyAlignment="1">
      <alignment vertical="center" wrapText="1"/>
    </xf>
    <xf numFmtId="1" fontId="16" fillId="3" borderId="1" xfId="0" applyNumberFormat="1" applyFont="1" applyFill="1" applyBorder="1" applyAlignment="1">
      <alignment horizontal="center" vertical="center" wrapText="1"/>
    </xf>
    <xf numFmtId="0" fontId="20" fillId="3" borderId="20" xfId="6" applyNumberFormat="1" applyFont="1" applyFill="1" applyBorder="1" applyAlignment="1" applyProtection="1">
      <alignment vertical="center" wrapText="1"/>
    </xf>
    <xf numFmtId="0" fontId="21" fillId="3" borderId="20" xfId="6" applyNumberFormat="1" applyFont="1" applyFill="1" applyBorder="1" applyAlignment="1" applyProtection="1">
      <alignment vertical="center" wrapText="1"/>
    </xf>
    <xf numFmtId="0" fontId="21" fillId="3" borderId="9" xfId="6" applyNumberFormat="1" applyFont="1" applyFill="1" applyAlignment="1" applyProtection="1">
      <alignment vertical="center" wrapText="1"/>
    </xf>
    <xf numFmtId="0" fontId="14" fillId="3" borderId="9" xfId="6" applyNumberFormat="1" applyFont="1" applyFill="1" applyAlignment="1" applyProtection="1">
      <alignment vertical="center" wrapText="1"/>
    </xf>
    <xf numFmtId="0" fontId="20" fillId="3" borderId="9" xfId="6" applyNumberFormat="1" applyFont="1" applyFill="1" applyAlignment="1" applyProtection="1">
      <alignment vertical="center" wrapText="1"/>
    </xf>
    <xf numFmtId="0" fontId="16" fillId="3" borderId="2" xfId="0" applyNumberFormat="1" applyFont="1" applyFill="1" applyBorder="1" applyAlignment="1" applyProtection="1">
      <alignment horizontal="left" vertical="center" wrapText="1"/>
    </xf>
    <xf numFmtId="0" fontId="16" fillId="3" borderId="1" xfId="0" applyNumberFormat="1" applyFont="1" applyFill="1" applyBorder="1" applyAlignment="1" applyProtection="1">
      <alignment horizontal="left" vertical="center" wrapText="1"/>
    </xf>
    <xf numFmtId="0" fontId="21" fillId="3" borderId="23" xfId="6" applyNumberFormat="1" applyFont="1" applyFill="1" applyBorder="1" applyAlignment="1" applyProtection="1">
      <alignment vertical="center" wrapText="1"/>
    </xf>
    <xf numFmtId="0" fontId="23" fillId="3" borderId="9" xfId="6" applyNumberFormat="1" applyFont="1" applyFill="1" applyAlignment="1" applyProtection="1">
      <alignment vertical="center" wrapText="1"/>
    </xf>
    <xf numFmtId="0" fontId="24" fillId="3" borderId="9" xfId="6" applyNumberFormat="1" applyFont="1" applyFill="1" applyAlignment="1" applyProtection="1">
      <alignment vertical="center" wrapText="1"/>
    </xf>
    <xf numFmtId="0" fontId="17" fillId="3" borderId="9" xfId="6" applyNumberFormat="1" applyFont="1" applyFill="1" applyAlignment="1" applyProtection="1">
      <alignment vertical="center" wrapText="1"/>
    </xf>
    <xf numFmtId="0" fontId="14" fillId="3" borderId="0" xfId="0" applyFont="1" applyFill="1" applyAlignment="1">
      <alignment horizontal="center" vertical="center" wrapText="1"/>
    </xf>
    <xf numFmtId="49" fontId="14" fillId="3" borderId="0" xfId="0" applyNumberFormat="1" applyFont="1" applyFill="1" applyAlignment="1">
      <alignment horizontal="center" vertical="center" wrapText="1"/>
    </xf>
    <xf numFmtId="2" fontId="14" fillId="3" borderId="0" xfId="0" applyNumberFormat="1" applyFont="1" applyFill="1" applyAlignment="1">
      <alignment horizontal="center" vertical="center" wrapText="1"/>
    </xf>
    <xf numFmtId="4" fontId="14" fillId="3" borderId="0" xfId="0" applyNumberFormat="1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49" fontId="16" fillId="3" borderId="0" xfId="0" applyNumberFormat="1" applyFont="1" applyFill="1" applyAlignment="1">
      <alignment horizontal="center" vertical="center" wrapText="1"/>
    </xf>
    <xf numFmtId="2" fontId="16" fillId="3" borderId="0" xfId="0" applyNumberFormat="1" applyFont="1" applyFill="1" applyAlignment="1">
      <alignment horizontal="center" vertical="center" wrapText="1"/>
    </xf>
    <xf numFmtId="4" fontId="16" fillId="3" borderId="0" xfId="0" applyNumberFormat="1" applyFont="1" applyFill="1" applyAlignment="1">
      <alignment horizontal="center" vertical="center" wrapText="1"/>
    </xf>
    <xf numFmtId="9" fontId="16" fillId="3" borderId="0" xfId="1" applyFont="1" applyFill="1" applyAlignment="1">
      <alignment horizontal="center" vertical="center" wrapText="1"/>
    </xf>
    <xf numFmtId="4" fontId="16" fillId="3" borderId="0" xfId="0" applyNumberFormat="1" applyFont="1" applyFill="1" applyBorder="1" applyAlignment="1">
      <alignment horizontal="center" vertical="center" wrapText="1"/>
    </xf>
    <xf numFmtId="4" fontId="17" fillId="3" borderId="7" xfId="0" applyNumberFormat="1" applyFont="1" applyFill="1" applyBorder="1" applyAlignment="1">
      <alignment horizontal="center" vertical="center" wrapText="1"/>
    </xf>
    <xf numFmtId="1" fontId="20" fillId="3" borderId="1" xfId="7" applyNumberFormat="1" applyFont="1" applyFill="1" applyBorder="1" applyAlignment="1" applyProtection="1">
      <alignment horizontal="center" vertical="center" shrinkToFit="1"/>
    </xf>
    <xf numFmtId="4" fontId="20" fillId="3" borderId="22" xfId="8" applyNumberFormat="1" applyFont="1" applyFill="1" applyBorder="1" applyAlignment="1" applyProtection="1">
      <alignment horizontal="center" vertical="center" shrinkToFit="1"/>
    </xf>
    <xf numFmtId="4" fontId="17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justify" vertical="center"/>
    </xf>
    <xf numFmtId="0" fontId="22" fillId="3" borderId="1" xfId="0" applyFont="1" applyFill="1" applyBorder="1" applyAlignment="1">
      <alignment horizontal="center" vertical="center"/>
    </xf>
    <xf numFmtId="1" fontId="20" fillId="3" borderId="23" xfId="7" applyNumberFormat="1" applyFont="1" applyFill="1" applyBorder="1" applyAlignment="1" applyProtection="1">
      <alignment horizontal="center" vertical="center" shrinkToFit="1"/>
    </xf>
    <xf numFmtId="0" fontId="14" fillId="3" borderId="1" xfId="0" applyFont="1" applyFill="1" applyBorder="1" applyAlignment="1">
      <alignment horizontal="justify" vertical="center"/>
    </xf>
    <xf numFmtId="0" fontId="14" fillId="3" borderId="1" xfId="0" applyFont="1" applyFill="1" applyBorder="1" applyAlignment="1">
      <alignment horizontal="center" vertical="center"/>
    </xf>
    <xf numFmtId="1" fontId="21" fillId="3" borderId="23" xfId="7" applyNumberFormat="1" applyFont="1" applyFill="1" applyBorder="1" applyAlignment="1" applyProtection="1">
      <alignment horizontal="center" vertical="center" shrinkToFit="1"/>
    </xf>
    <xf numFmtId="1" fontId="21" fillId="3" borderId="1" xfId="7" applyNumberFormat="1" applyFont="1" applyFill="1" applyBorder="1" applyAlignment="1" applyProtection="1">
      <alignment horizontal="center" vertical="center" shrinkToFit="1"/>
    </xf>
    <xf numFmtId="4" fontId="21" fillId="3" borderId="22" xfId="8" applyNumberFormat="1" applyFont="1" applyFill="1" applyBorder="1" applyAlignment="1" applyProtection="1">
      <alignment horizontal="center" vertical="center" shrinkToFit="1"/>
    </xf>
    <xf numFmtId="4" fontId="16" fillId="3" borderId="1" xfId="0" applyNumberFormat="1" applyFont="1" applyFill="1" applyBorder="1" applyAlignment="1">
      <alignment horizontal="center" vertical="center" wrapText="1"/>
    </xf>
    <xf numFmtId="4" fontId="21" fillId="3" borderId="9" xfId="8" applyNumberFormat="1" applyFont="1" applyFill="1" applyAlignment="1" applyProtection="1">
      <alignment horizontal="center" vertical="center" shrinkToFit="1"/>
    </xf>
    <xf numFmtId="1" fontId="21" fillId="3" borderId="9" xfId="7" applyNumberFormat="1" applyFont="1" applyFill="1" applyAlignment="1" applyProtection="1">
      <alignment horizontal="center" vertical="center" shrinkToFit="1"/>
    </xf>
    <xf numFmtId="1" fontId="20" fillId="3" borderId="7" xfId="7" applyNumberFormat="1" applyFont="1" applyFill="1" applyBorder="1" applyAlignment="1" applyProtection="1">
      <alignment horizontal="center" vertical="center" shrinkToFit="1"/>
    </xf>
    <xf numFmtId="1" fontId="20" fillId="3" borderId="26" xfId="7" applyNumberFormat="1" applyFont="1" applyFill="1" applyBorder="1" applyAlignment="1" applyProtection="1">
      <alignment horizontal="center" vertical="center" shrinkToFit="1"/>
    </xf>
    <xf numFmtId="4" fontId="20" fillId="3" borderId="23" xfId="8" applyNumberFormat="1" applyFont="1" applyFill="1" applyBorder="1" applyAlignment="1" applyProtection="1">
      <alignment horizontal="center" vertical="center" shrinkToFit="1"/>
    </xf>
    <xf numFmtId="4" fontId="21" fillId="3" borderId="25" xfId="8" applyNumberFormat="1" applyFont="1" applyFill="1" applyBorder="1" applyAlignment="1" applyProtection="1">
      <alignment horizontal="center" vertical="center" shrinkToFit="1"/>
    </xf>
    <xf numFmtId="1" fontId="20" fillId="3" borderId="9" xfId="7" applyNumberFormat="1" applyFont="1" applyFill="1" applyAlignment="1" applyProtection="1">
      <alignment horizontal="center" vertical="center" shrinkToFit="1"/>
    </xf>
    <xf numFmtId="4" fontId="20" fillId="3" borderId="9" xfId="8" applyNumberFormat="1" applyFont="1" applyFill="1" applyAlignment="1" applyProtection="1">
      <alignment horizontal="center" vertical="center" shrinkToFit="1"/>
    </xf>
    <xf numFmtId="4" fontId="21" fillId="3" borderId="20" xfId="8" applyNumberFormat="1" applyFont="1" applyFill="1" applyBorder="1" applyAlignment="1" applyProtection="1">
      <alignment horizontal="center" vertical="center" shrinkToFit="1"/>
    </xf>
    <xf numFmtId="1" fontId="23" fillId="3" borderId="9" xfId="7" applyNumberFormat="1" applyFont="1" applyFill="1" applyAlignment="1" applyProtection="1">
      <alignment horizontal="center" vertical="center" shrinkToFit="1"/>
    </xf>
    <xf numFmtId="4" fontId="20" fillId="3" borderId="20" xfId="8" applyNumberFormat="1" applyFont="1" applyFill="1" applyBorder="1" applyAlignment="1" applyProtection="1">
      <alignment horizontal="center" vertical="center" shrinkToFit="1"/>
    </xf>
    <xf numFmtId="49" fontId="16" fillId="3" borderId="1" xfId="0" applyNumberFormat="1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 applyProtection="1">
      <alignment horizontal="center" vertical="center" wrapText="1"/>
    </xf>
    <xf numFmtId="1" fontId="21" fillId="3" borderId="22" xfId="7" applyNumberFormat="1" applyFont="1" applyFill="1" applyBorder="1" applyAlignment="1" applyProtection="1">
      <alignment horizontal="center" vertical="center" shrinkToFit="1"/>
    </xf>
    <xf numFmtId="4" fontId="14" fillId="3" borderId="1" xfId="0" applyNumberFormat="1" applyFont="1" applyFill="1" applyBorder="1" applyAlignment="1">
      <alignment horizontal="center" vertical="center" wrapText="1"/>
    </xf>
    <xf numFmtId="49" fontId="21" fillId="3" borderId="9" xfId="7" applyNumberFormat="1" applyFont="1" applyFill="1" applyAlignment="1" applyProtection="1">
      <alignment horizontal="center" vertical="center" shrinkToFit="1"/>
    </xf>
    <xf numFmtId="49" fontId="20" fillId="3" borderId="9" xfId="7" applyNumberFormat="1" applyFont="1" applyFill="1" applyAlignment="1" applyProtection="1">
      <alignment horizontal="center" vertical="center" shrinkToFit="1"/>
    </xf>
    <xf numFmtId="1" fontId="23" fillId="3" borderId="1" xfId="7" applyNumberFormat="1" applyFont="1" applyFill="1" applyBorder="1" applyAlignment="1" applyProtection="1">
      <alignment horizontal="center" vertical="center" shrinkToFit="1"/>
    </xf>
    <xf numFmtId="4" fontId="23" fillId="3" borderId="9" xfId="8" applyNumberFormat="1" applyFont="1" applyFill="1" applyAlignment="1" applyProtection="1">
      <alignment horizontal="center" vertical="center" shrinkToFit="1"/>
    </xf>
    <xf numFmtId="0" fontId="26" fillId="3" borderId="1" xfId="6" applyNumberFormat="1" applyFont="1" applyFill="1" applyBorder="1" applyAlignment="1" applyProtection="1">
      <alignment vertical="center" wrapText="1"/>
    </xf>
    <xf numFmtId="0" fontId="19" fillId="3" borderId="1" xfId="0" applyFont="1" applyFill="1" applyBorder="1" applyAlignment="1">
      <alignment horizontal="justify" vertical="center"/>
    </xf>
    <xf numFmtId="0" fontId="23" fillId="3" borderId="20" xfId="6" applyNumberFormat="1" applyFont="1" applyFill="1" applyBorder="1" applyAlignment="1" applyProtection="1">
      <alignment vertical="center" wrapText="1"/>
    </xf>
    <xf numFmtId="1" fontId="23" fillId="3" borderId="7" xfId="7" applyNumberFormat="1" applyFont="1" applyFill="1" applyBorder="1" applyAlignment="1" applyProtection="1">
      <alignment horizontal="center" vertical="center" shrinkToFit="1"/>
    </xf>
    <xf numFmtId="4" fontId="23" fillId="3" borderId="25" xfId="8" applyNumberFormat="1" applyFont="1" applyFill="1" applyBorder="1" applyAlignment="1" applyProtection="1">
      <alignment horizontal="center" vertical="center" shrinkToFit="1"/>
    </xf>
    <xf numFmtId="4" fontId="24" fillId="3" borderId="1" xfId="0" applyNumberFormat="1" applyFont="1" applyFill="1" applyBorder="1" applyAlignment="1">
      <alignment horizontal="center" vertical="center" wrapText="1"/>
    </xf>
    <xf numFmtId="0" fontId="16" fillId="3" borderId="9" xfId="6" applyNumberFormat="1" applyFont="1" applyFill="1" applyAlignment="1" applyProtection="1">
      <alignment vertical="center" wrapText="1"/>
    </xf>
    <xf numFmtId="49" fontId="23" fillId="3" borderId="9" xfId="7" applyNumberFormat="1" applyFont="1" applyFill="1" applyAlignment="1" applyProtection="1">
      <alignment horizontal="center" vertical="center" shrinkToFit="1"/>
    </xf>
    <xf numFmtId="1" fontId="17" fillId="3" borderId="9" xfId="7" applyNumberFormat="1" applyFont="1" applyFill="1" applyAlignment="1" applyProtection="1">
      <alignment horizontal="center" vertical="center" shrinkToFit="1"/>
    </xf>
    <xf numFmtId="1" fontId="24" fillId="3" borderId="9" xfId="7" applyNumberFormat="1" applyFont="1" applyFill="1" applyAlignment="1" applyProtection="1">
      <alignment horizontal="center" vertical="center" shrinkToFit="1"/>
    </xf>
    <xf numFmtId="4" fontId="17" fillId="3" borderId="9" xfId="8" applyNumberFormat="1" applyFont="1" applyFill="1" applyAlignment="1" applyProtection="1">
      <alignment horizontal="center" vertical="center" shrinkToFit="1"/>
    </xf>
    <xf numFmtId="1" fontId="16" fillId="3" borderId="9" xfId="7" applyNumberFormat="1" applyFont="1" applyFill="1" applyAlignment="1" applyProtection="1">
      <alignment horizontal="center" vertical="center" shrinkToFit="1"/>
    </xf>
    <xf numFmtId="4" fontId="16" fillId="3" borderId="9" xfId="8" applyNumberFormat="1" applyFont="1" applyFill="1" applyAlignment="1" applyProtection="1">
      <alignment horizontal="center" vertical="center" shrinkToFit="1"/>
    </xf>
    <xf numFmtId="0" fontId="18" fillId="3" borderId="9" xfId="6" applyNumberFormat="1" applyFont="1" applyFill="1" applyAlignment="1" applyProtection="1">
      <alignment vertical="center" wrapText="1"/>
    </xf>
    <xf numFmtId="49" fontId="17" fillId="3" borderId="9" xfId="7" applyNumberFormat="1" applyFont="1" applyFill="1" applyAlignment="1" applyProtection="1">
      <alignment horizontal="center" vertical="center" shrinkToFit="1"/>
    </xf>
    <xf numFmtId="0" fontId="25" fillId="3" borderId="9" xfId="6" applyNumberFormat="1" applyFont="1" applyFill="1" applyAlignment="1" applyProtection="1">
      <alignment vertical="center" wrapText="1"/>
    </xf>
    <xf numFmtId="4" fontId="23" fillId="3" borderId="20" xfId="8" applyNumberFormat="1" applyFont="1" applyFill="1" applyBorder="1" applyAlignment="1" applyProtection="1">
      <alignment horizontal="center" vertical="center" shrinkToFit="1"/>
    </xf>
    <xf numFmtId="0" fontId="27" fillId="3" borderId="9" xfId="6" applyNumberFormat="1" applyFont="1" applyFill="1" applyAlignment="1" applyProtection="1">
      <alignment vertical="center" wrapText="1"/>
    </xf>
    <xf numFmtId="49" fontId="21" fillId="3" borderId="23" xfId="7" applyNumberFormat="1" applyFont="1" applyFill="1" applyBorder="1" applyAlignment="1" applyProtection="1">
      <alignment horizontal="center" vertical="center" shrinkToFit="1"/>
    </xf>
    <xf numFmtId="0" fontId="19" fillId="3" borderId="9" xfId="6" applyNumberFormat="1" applyFont="1" applyFill="1" applyAlignment="1" applyProtection="1">
      <alignment vertical="center" wrapText="1"/>
    </xf>
    <xf numFmtId="0" fontId="27" fillId="3" borderId="21" xfId="6" applyNumberFormat="1" applyFont="1" applyFill="1" applyBorder="1" applyAlignment="1" applyProtection="1">
      <alignment vertical="center" wrapText="1"/>
    </xf>
    <xf numFmtId="0" fontId="23" fillId="3" borderId="1" xfId="6" applyNumberFormat="1" applyFont="1" applyFill="1" applyBorder="1" applyAlignment="1" applyProtection="1">
      <alignment vertical="center" wrapText="1"/>
    </xf>
    <xf numFmtId="49" fontId="23" fillId="3" borderId="24" xfId="7" applyNumberFormat="1" applyFont="1" applyFill="1" applyBorder="1" applyAlignment="1" applyProtection="1">
      <alignment horizontal="center" vertical="center" shrinkToFit="1"/>
    </xf>
    <xf numFmtId="49" fontId="23" fillId="3" borderId="21" xfId="7" applyNumberFormat="1" applyFont="1" applyFill="1" applyBorder="1" applyAlignment="1" applyProtection="1">
      <alignment horizontal="center" vertical="center" shrinkToFit="1"/>
    </xf>
    <xf numFmtId="0" fontId="21" fillId="3" borderId="0" xfId="6" applyNumberFormat="1" applyFont="1" applyFill="1" applyBorder="1" applyAlignment="1" applyProtection="1">
      <alignment vertical="center" wrapText="1"/>
    </xf>
    <xf numFmtId="4" fontId="28" fillId="3" borderId="1" xfId="0" applyNumberFormat="1" applyFont="1" applyFill="1" applyBorder="1" applyAlignment="1">
      <alignment horizontal="center" vertical="center" wrapText="1"/>
    </xf>
    <xf numFmtId="49" fontId="23" fillId="3" borderId="1" xfId="7" applyNumberFormat="1" applyFont="1" applyFill="1" applyBorder="1" applyAlignment="1" applyProtection="1">
      <alignment horizontal="center" vertical="center" shrinkToFit="1"/>
    </xf>
    <xf numFmtId="49" fontId="21" fillId="3" borderId="1" xfId="7" applyNumberFormat="1" applyFont="1" applyFill="1" applyBorder="1" applyAlignment="1" applyProtection="1">
      <alignment horizontal="center" vertical="center" shrinkToFit="1"/>
    </xf>
    <xf numFmtId="0" fontId="29" fillId="3" borderId="0" xfId="0" applyFont="1" applyFill="1" applyAlignment="1">
      <alignment vertical="center" wrapText="1"/>
    </xf>
    <xf numFmtId="49" fontId="16" fillId="3" borderId="9" xfId="7" applyNumberFormat="1" applyFont="1" applyFill="1" applyAlignment="1" applyProtection="1">
      <alignment horizontal="center" vertical="center" shrinkToFit="1"/>
    </xf>
    <xf numFmtId="4" fontId="16" fillId="3" borderId="20" xfId="8" applyNumberFormat="1" applyFont="1" applyFill="1" applyBorder="1" applyAlignment="1" applyProtection="1">
      <alignment horizontal="center" vertical="center" shrinkToFit="1"/>
    </xf>
    <xf numFmtId="1" fontId="16" fillId="3" borderId="17" xfId="0" applyNumberFormat="1" applyFont="1" applyFill="1" applyBorder="1" applyAlignment="1">
      <alignment horizontal="center" vertical="center" wrapText="1"/>
    </xf>
    <xf numFmtId="1" fontId="16" fillId="3" borderId="18" xfId="0" applyNumberFormat="1" applyFont="1" applyFill="1" applyBorder="1" applyAlignment="1">
      <alignment horizontal="center" vertical="center" wrapText="1"/>
    </xf>
    <xf numFmtId="1" fontId="16" fillId="3" borderId="19" xfId="0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2" fontId="17" fillId="3" borderId="7" xfId="0" applyNumberFormat="1" applyFont="1" applyFill="1" applyBorder="1" applyAlignment="1">
      <alignment horizontal="center" vertical="center" wrapText="1"/>
    </xf>
    <xf numFmtId="2" fontId="17" fillId="3" borderId="13" xfId="0" applyNumberFormat="1" applyFont="1" applyFill="1" applyBorder="1" applyAlignment="1">
      <alignment horizontal="center" vertical="center" wrapText="1"/>
    </xf>
    <xf numFmtId="2" fontId="17" fillId="3" borderId="8" xfId="0" applyNumberFormat="1" applyFont="1" applyFill="1" applyBorder="1" applyAlignment="1">
      <alignment horizontal="center" vertical="center" wrapText="1"/>
    </xf>
    <xf numFmtId="4" fontId="17" fillId="3" borderId="3" xfId="0" applyNumberFormat="1" applyFont="1" applyFill="1" applyBorder="1" applyAlignment="1">
      <alignment horizontal="center" vertical="center" wrapText="1"/>
    </xf>
    <xf numFmtId="4" fontId="17" fillId="3" borderId="4" xfId="0" applyNumberFormat="1" applyFont="1" applyFill="1" applyBorder="1" applyAlignment="1">
      <alignment horizontal="center" vertical="center" wrapText="1"/>
    </xf>
    <xf numFmtId="4" fontId="17" fillId="3" borderId="5" xfId="0" applyNumberFormat="1" applyFont="1" applyFill="1" applyBorder="1" applyAlignment="1">
      <alignment horizontal="center" vertical="center" wrapText="1"/>
    </xf>
    <xf numFmtId="4" fontId="17" fillId="3" borderId="6" xfId="0" applyNumberFormat="1" applyFont="1" applyFill="1" applyBorder="1" applyAlignment="1">
      <alignment horizontal="center" vertical="center" wrapText="1"/>
    </xf>
    <xf numFmtId="4" fontId="17" fillId="3" borderId="7" xfId="0" applyNumberFormat="1" applyFont="1" applyFill="1" applyBorder="1" applyAlignment="1">
      <alignment horizontal="center" vertical="center" wrapText="1"/>
    </xf>
    <xf numFmtId="4" fontId="17" fillId="3" borderId="8" xfId="0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9" fontId="17" fillId="3" borderId="0" xfId="1" applyFont="1" applyFill="1" applyAlignment="1">
      <alignment horizontal="center" vertical="center" wrapText="1"/>
    </xf>
    <xf numFmtId="4" fontId="17" fillId="3" borderId="0" xfId="1" applyNumberFormat="1" applyFont="1" applyFill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4" fontId="15" fillId="3" borderId="0" xfId="0" applyNumberFormat="1" applyFont="1" applyFill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</cellXfs>
  <cellStyles count="11">
    <cellStyle name="xl25" xfId="9"/>
    <cellStyle name="xl26" xfId="10"/>
    <cellStyle name="xl30" xfId="5"/>
    <cellStyle name="xl31" xfId="6"/>
    <cellStyle name="xl32" xfId="2"/>
    <cellStyle name="xl33" xfId="7"/>
    <cellStyle name="xl34" xfId="3"/>
    <cellStyle name="xl35" xfId="8"/>
    <cellStyle name="xl36" xfId="4"/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topLeftCell="A124" zoomScale="85" zoomScaleNormal="85" zoomScaleSheetLayoutView="80" workbookViewId="0">
      <selection activeCell="C138" sqref="C138"/>
    </sheetView>
  </sheetViews>
  <sheetFormatPr defaultColWidth="8.85546875" defaultRowHeight="12.75" x14ac:dyDescent="0.25"/>
  <cols>
    <col min="1" max="1" width="39.28515625" style="10" customWidth="1"/>
    <col min="2" max="2" width="4" style="1" customWidth="1"/>
    <col min="3" max="4" width="3" style="12" customWidth="1"/>
    <col min="5" max="5" width="10.28515625" style="12" customWidth="1"/>
    <col min="6" max="6" width="4.140625" style="12" customWidth="1"/>
    <col min="7" max="7" width="0.140625" style="13" customWidth="1"/>
    <col min="8" max="8" width="11.7109375" style="14" customWidth="1"/>
    <col min="9" max="9" width="11.85546875" style="13" customWidth="1"/>
    <col min="10" max="10" width="12.28515625" style="1" customWidth="1"/>
    <col min="11" max="12" width="12.140625" style="16" customWidth="1"/>
    <col min="13" max="13" width="13.140625" style="1" customWidth="1"/>
    <col min="14" max="14" width="10" style="1" customWidth="1"/>
    <col min="15" max="15" width="11.5703125" style="1" customWidth="1"/>
    <col min="16" max="16" width="10" style="1" customWidth="1"/>
    <col min="17" max="17" width="12.85546875" style="1" customWidth="1"/>
    <col min="18" max="18" width="8.42578125" style="1" customWidth="1"/>
    <col min="19" max="16384" width="8.85546875" style="2"/>
  </cols>
  <sheetData>
    <row r="1" spans="1:18" x14ac:dyDescent="0.25">
      <c r="A1" s="17"/>
      <c r="B1" s="31"/>
      <c r="C1" s="32"/>
      <c r="D1" s="32"/>
      <c r="E1" s="32"/>
      <c r="F1" s="32"/>
      <c r="G1" s="33"/>
      <c r="H1" s="34"/>
      <c r="I1" s="33"/>
      <c r="J1" s="31"/>
      <c r="K1" s="31"/>
      <c r="L1" s="31"/>
      <c r="M1" s="31"/>
      <c r="N1" s="31"/>
      <c r="O1" s="31"/>
      <c r="P1" s="31"/>
      <c r="Q1" s="118" t="s">
        <v>50</v>
      </c>
      <c r="R1" s="118"/>
    </row>
    <row r="2" spans="1:18" x14ac:dyDescent="0.25">
      <c r="A2" s="119" t="s">
        <v>0</v>
      </c>
      <c r="B2" s="119"/>
      <c r="C2" s="119"/>
      <c r="D2" s="119"/>
      <c r="E2" s="119"/>
      <c r="F2" s="119"/>
      <c r="G2" s="119"/>
      <c r="H2" s="120"/>
      <c r="I2" s="119"/>
      <c r="J2" s="119"/>
      <c r="K2" s="119"/>
      <c r="L2" s="119"/>
      <c r="M2" s="119"/>
      <c r="N2" s="119"/>
      <c r="O2" s="119"/>
      <c r="P2" s="119"/>
      <c r="Q2" s="119"/>
      <c r="R2" s="119"/>
    </row>
    <row r="3" spans="1:18" x14ac:dyDescent="0.25">
      <c r="A3" s="121" t="s">
        <v>222</v>
      </c>
      <c r="B3" s="122"/>
      <c r="C3" s="122"/>
      <c r="D3" s="122"/>
      <c r="E3" s="122"/>
      <c r="F3" s="122"/>
      <c r="G3" s="122"/>
      <c r="H3" s="123"/>
      <c r="I3" s="122"/>
      <c r="J3" s="122"/>
      <c r="K3" s="122"/>
      <c r="L3" s="122"/>
      <c r="M3" s="122"/>
      <c r="N3" s="122"/>
      <c r="O3" s="122"/>
      <c r="P3" s="122"/>
      <c r="Q3" s="122"/>
      <c r="R3" s="122"/>
    </row>
    <row r="4" spans="1:18" ht="15.6" customHeight="1" x14ac:dyDescent="0.25">
      <c r="A4" s="18"/>
      <c r="B4" s="35"/>
      <c r="C4" s="36"/>
      <c r="D4" s="36"/>
      <c r="E4" s="36"/>
      <c r="F4" s="36"/>
      <c r="G4" s="37"/>
      <c r="H4" s="38"/>
      <c r="I4" s="37"/>
      <c r="J4" s="38"/>
      <c r="K4" s="38"/>
      <c r="L4" s="38"/>
      <c r="M4" s="38"/>
      <c r="N4" s="38"/>
      <c r="O4" s="38"/>
      <c r="P4" s="39"/>
      <c r="Q4" s="38"/>
      <c r="R4" s="40"/>
    </row>
    <row r="5" spans="1:18" s="11" customFormat="1" ht="36.6" customHeight="1" x14ac:dyDescent="0.25">
      <c r="A5" s="124" t="s">
        <v>1</v>
      </c>
      <c r="B5" s="127" t="s">
        <v>2</v>
      </c>
      <c r="C5" s="128"/>
      <c r="D5" s="128"/>
      <c r="E5" s="128"/>
      <c r="F5" s="128"/>
      <c r="G5" s="129"/>
      <c r="H5" s="108" t="s">
        <v>223</v>
      </c>
      <c r="I5" s="137" t="s">
        <v>3</v>
      </c>
      <c r="J5" s="137"/>
      <c r="K5" s="108" t="s">
        <v>225</v>
      </c>
      <c r="L5" s="108" t="s">
        <v>226</v>
      </c>
      <c r="M5" s="112" t="s">
        <v>16</v>
      </c>
      <c r="N5" s="113"/>
      <c r="O5" s="108" t="s">
        <v>227</v>
      </c>
      <c r="P5" s="108"/>
      <c r="Q5" s="108"/>
      <c r="R5" s="108"/>
    </row>
    <row r="6" spans="1:18" s="11" customFormat="1" ht="36.6" customHeight="1" x14ac:dyDescent="0.25">
      <c r="A6" s="125"/>
      <c r="B6" s="130"/>
      <c r="C6" s="131"/>
      <c r="D6" s="131"/>
      <c r="E6" s="131"/>
      <c r="F6" s="131"/>
      <c r="G6" s="132"/>
      <c r="H6" s="136"/>
      <c r="I6" s="109" t="s">
        <v>224</v>
      </c>
      <c r="J6" s="108" t="s">
        <v>23</v>
      </c>
      <c r="K6" s="108"/>
      <c r="L6" s="136"/>
      <c r="M6" s="114"/>
      <c r="N6" s="115"/>
      <c r="O6" s="112" t="s">
        <v>6</v>
      </c>
      <c r="P6" s="113"/>
      <c r="Q6" s="112" t="s">
        <v>228</v>
      </c>
      <c r="R6" s="113"/>
    </row>
    <row r="7" spans="1:18" s="11" customFormat="1" ht="52.15" customHeight="1" x14ac:dyDescent="0.25">
      <c r="A7" s="125"/>
      <c r="B7" s="130"/>
      <c r="C7" s="131"/>
      <c r="D7" s="131"/>
      <c r="E7" s="131"/>
      <c r="F7" s="131"/>
      <c r="G7" s="132"/>
      <c r="H7" s="136"/>
      <c r="I7" s="110"/>
      <c r="J7" s="108"/>
      <c r="K7" s="108"/>
      <c r="L7" s="136"/>
      <c r="M7" s="116" t="s">
        <v>4</v>
      </c>
      <c r="N7" s="116" t="s">
        <v>5</v>
      </c>
      <c r="O7" s="114"/>
      <c r="P7" s="115"/>
      <c r="Q7" s="114"/>
      <c r="R7" s="115"/>
    </row>
    <row r="8" spans="1:18" s="11" customFormat="1" ht="33" customHeight="1" x14ac:dyDescent="0.25">
      <c r="A8" s="126"/>
      <c r="B8" s="133"/>
      <c r="C8" s="134"/>
      <c r="D8" s="134"/>
      <c r="E8" s="134"/>
      <c r="F8" s="134"/>
      <c r="G8" s="135"/>
      <c r="H8" s="136"/>
      <c r="I8" s="111"/>
      <c r="J8" s="108"/>
      <c r="K8" s="108"/>
      <c r="L8" s="136"/>
      <c r="M8" s="117"/>
      <c r="N8" s="117"/>
      <c r="O8" s="41" t="s">
        <v>4</v>
      </c>
      <c r="P8" s="41" t="s">
        <v>5</v>
      </c>
      <c r="Q8" s="41" t="s">
        <v>4</v>
      </c>
      <c r="R8" s="41" t="s">
        <v>5</v>
      </c>
    </row>
    <row r="9" spans="1:18" s="15" customFormat="1" ht="33.75" x14ac:dyDescent="0.25">
      <c r="A9" s="19">
        <v>1</v>
      </c>
      <c r="B9" s="105">
        <v>2</v>
      </c>
      <c r="C9" s="106"/>
      <c r="D9" s="106"/>
      <c r="E9" s="106"/>
      <c r="F9" s="106"/>
      <c r="G9" s="107"/>
      <c r="H9" s="19">
        <v>3</v>
      </c>
      <c r="I9" s="19">
        <v>4</v>
      </c>
      <c r="J9" s="19">
        <v>5</v>
      </c>
      <c r="K9" s="19">
        <v>6</v>
      </c>
      <c r="L9" s="19">
        <v>7</v>
      </c>
      <c r="M9" s="19" t="s">
        <v>24</v>
      </c>
      <c r="N9" s="19" t="s">
        <v>25</v>
      </c>
      <c r="O9" s="19" t="s">
        <v>26</v>
      </c>
      <c r="P9" s="19" t="s">
        <v>27</v>
      </c>
      <c r="Q9" s="19" t="s">
        <v>28</v>
      </c>
      <c r="R9" s="19" t="s">
        <v>29</v>
      </c>
    </row>
    <row r="10" spans="1:18" s="7" customFormat="1" ht="29.45" customHeight="1" x14ac:dyDescent="0.25">
      <c r="A10" s="74" t="s">
        <v>51</v>
      </c>
      <c r="B10" s="42">
        <v>923</v>
      </c>
      <c r="C10" s="42" t="s">
        <v>8</v>
      </c>
      <c r="D10" s="42" t="s">
        <v>8</v>
      </c>
      <c r="E10" s="42" t="s">
        <v>9</v>
      </c>
      <c r="F10" s="42" t="s">
        <v>10</v>
      </c>
      <c r="G10" s="42"/>
      <c r="H10" s="43">
        <f>H11+H52+H69+H100+H129+H133</f>
        <v>824720473.64999998</v>
      </c>
      <c r="I10" s="43">
        <f>I11+I52+I69+I100+I129+I133</f>
        <v>446522094.27999997</v>
      </c>
      <c r="J10" s="43">
        <f>J11+J52+J69+J100+J129+J133</f>
        <v>448755614.27999997</v>
      </c>
      <c r="K10" s="43">
        <f>K11+K52+K69+K100+K129+K133</f>
        <v>448755614.27999997</v>
      </c>
      <c r="L10" s="43">
        <f>L11+L52+L69+L100+L129+L133</f>
        <v>432917805.58999991</v>
      </c>
      <c r="M10" s="44">
        <f t="shared" ref="M10:M61" si="0">J10-I10</f>
        <v>2233520</v>
      </c>
      <c r="N10" s="44">
        <f t="shared" ref="N10:N61" si="1">J10/I10*100</f>
        <v>100.50020369173478</v>
      </c>
      <c r="O10" s="44">
        <f t="shared" ref="O10:O61" si="2">L10-K10</f>
        <v>-15837808.690000057</v>
      </c>
      <c r="P10" s="44">
        <f t="shared" ref="P10:P61" si="3">L10/K10*100</f>
        <v>96.470727454761587</v>
      </c>
      <c r="Q10" s="44">
        <f t="shared" ref="Q10:Q61" si="4">L10-H10</f>
        <v>-391802668.06000006</v>
      </c>
      <c r="R10" s="44">
        <f t="shared" ref="R10:R61" si="5">L10/H10*100</f>
        <v>52.49267108333293</v>
      </c>
    </row>
    <row r="11" spans="1:18" s="7" customFormat="1" ht="18" customHeight="1" x14ac:dyDescent="0.25">
      <c r="A11" s="75" t="s">
        <v>45</v>
      </c>
      <c r="B11" s="46">
        <v>923</v>
      </c>
      <c r="C11" s="47" t="s">
        <v>7</v>
      </c>
      <c r="D11" s="42" t="s">
        <v>8</v>
      </c>
      <c r="E11" s="42" t="s">
        <v>9</v>
      </c>
      <c r="F11" s="42" t="s">
        <v>10</v>
      </c>
      <c r="G11" s="42"/>
      <c r="H11" s="43">
        <f>H12+H14+H33+H35</f>
        <v>117598797.31999999</v>
      </c>
      <c r="I11" s="43">
        <f>I12+I14+I33+I35</f>
        <v>133835827.86</v>
      </c>
      <c r="J11" s="43">
        <f>J12+J14+J33+J35</f>
        <v>135736416.11000001</v>
      </c>
      <c r="K11" s="43">
        <f>K12+K14+K33+K35</f>
        <v>135736416.11000001</v>
      </c>
      <c r="L11" s="43">
        <f>L12+L14+L33+L35</f>
        <v>132051363.09999999</v>
      </c>
      <c r="M11" s="44">
        <f t="shared" si="0"/>
        <v>1900588.2500000149</v>
      </c>
      <c r="N11" s="44">
        <f t="shared" si="1"/>
        <v>101.42008928430445</v>
      </c>
      <c r="O11" s="44">
        <f t="shared" si="2"/>
        <v>-3685053.0100000203</v>
      </c>
      <c r="P11" s="44">
        <f t="shared" si="3"/>
        <v>97.285140483587199</v>
      </c>
      <c r="Q11" s="44">
        <f t="shared" si="4"/>
        <v>14452565.780000001</v>
      </c>
      <c r="R11" s="44">
        <f t="shared" si="5"/>
        <v>112.28972243710358</v>
      </c>
    </row>
    <row r="12" spans="1:18" s="7" customFormat="1" ht="37.15" customHeight="1" x14ac:dyDescent="0.25">
      <c r="A12" s="45" t="s">
        <v>46</v>
      </c>
      <c r="B12" s="46">
        <v>923</v>
      </c>
      <c r="C12" s="47" t="s">
        <v>7</v>
      </c>
      <c r="D12" s="47" t="s">
        <v>18</v>
      </c>
      <c r="E12" s="42" t="s">
        <v>9</v>
      </c>
      <c r="F12" s="42" t="s">
        <v>10</v>
      </c>
      <c r="G12" s="42"/>
      <c r="H12" s="43">
        <f>H13</f>
        <v>4309709.83</v>
      </c>
      <c r="I12" s="43">
        <f>I13</f>
        <v>4458174.4800000004</v>
      </c>
      <c r="J12" s="43">
        <f>J13</f>
        <v>4470174.4800000004</v>
      </c>
      <c r="K12" s="43">
        <f>K13</f>
        <v>4470174.4800000004</v>
      </c>
      <c r="L12" s="43">
        <f>L13</f>
        <v>4460237.83</v>
      </c>
      <c r="M12" s="44">
        <f t="shared" si="0"/>
        <v>12000</v>
      </c>
      <c r="N12" s="44">
        <f t="shared" si="1"/>
        <v>100.26916846915333</v>
      </c>
      <c r="O12" s="44">
        <f t="shared" si="2"/>
        <v>-9936.6500000003725</v>
      </c>
      <c r="P12" s="44">
        <f t="shared" si="3"/>
        <v>99.777712256099676</v>
      </c>
      <c r="Q12" s="44">
        <f t="shared" si="4"/>
        <v>150528</v>
      </c>
      <c r="R12" s="44">
        <f t="shared" si="5"/>
        <v>103.49276415205892</v>
      </c>
    </row>
    <row r="13" spans="1:18" s="5" customFormat="1" ht="37.15" customHeight="1" x14ac:dyDescent="0.25">
      <c r="A13" s="48" t="s">
        <v>52</v>
      </c>
      <c r="B13" s="49">
        <v>923</v>
      </c>
      <c r="C13" s="50" t="s">
        <v>7</v>
      </c>
      <c r="D13" s="50" t="s">
        <v>18</v>
      </c>
      <c r="E13" s="49">
        <v>9900002080</v>
      </c>
      <c r="F13" s="51">
        <v>100</v>
      </c>
      <c r="G13" s="51"/>
      <c r="H13" s="52">
        <v>4309709.83</v>
      </c>
      <c r="I13" s="52">
        <v>4458174.4800000004</v>
      </c>
      <c r="J13" s="52">
        <v>4470174.4800000004</v>
      </c>
      <c r="K13" s="52">
        <v>4470174.4800000004</v>
      </c>
      <c r="L13" s="52">
        <v>4460237.83</v>
      </c>
      <c r="M13" s="53">
        <f t="shared" si="0"/>
        <v>12000</v>
      </c>
      <c r="N13" s="53">
        <f t="shared" si="1"/>
        <v>100.26916846915333</v>
      </c>
      <c r="O13" s="53">
        <f t="shared" si="2"/>
        <v>-9936.6500000003725</v>
      </c>
      <c r="P13" s="53">
        <f t="shared" si="3"/>
        <v>99.777712256099676</v>
      </c>
      <c r="Q13" s="53">
        <f t="shared" si="4"/>
        <v>150528</v>
      </c>
      <c r="R13" s="53">
        <f t="shared" si="5"/>
        <v>103.49276415205892</v>
      </c>
    </row>
    <row r="14" spans="1:18" s="7" customFormat="1" ht="45.75" customHeight="1" x14ac:dyDescent="0.25">
      <c r="A14" s="20" t="s">
        <v>33</v>
      </c>
      <c r="B14" s="56">
        <v>923</v>
      </c>
      <c r="C14" s="56" t="s">
        <v>7</v>
      </c>
      <c r="D14" s="56" t="s">
        <v>19</v>
      </c>
      <c r="E14" s="56" t="s">
        <v>9</v>
      </c>
      <c r="F14" s="56" t="s">
        <v>10</v>
      </c>
      <c r="G14" s="57"/>
      <c r="H14" s="58">
        <f>H15+H20+H25</f>
        <v>87748984.049999997</v>
      </c>
      <c r="I14" s="58">
        <f>I15+I20+I25</f>
        <v>92871159.469999999</v>
      </c>
      <c r="J14" s="58">
        <f>J15+J20+J25</f>
        <v>92945079.469999999</v>
      </c>
      <c r="K14" s="58">
        <f>K15+K20+K25</f>
        <v>92945079.469999999</v>
      </c>
      <c r="L14" s="58">
        <f>L15+L20+L25</f>
        <v>91400042.390000001</v>
      </c>
      <c r="M14" s="44">
        <f t="shared" si="0"/>
        <v>73920</v>
      </c>
      <c r="N14" s="44">
        <f t="shared" si="1"/>
        <v>100.079594139259</v>
      </c>
      <c r="O14" s="44">
        <f t="shared" si="2"/>
        <v>-1545037.0799999982</v>
      </c>
      <c r="P14" s="44">
        <f t="shared" si="3"/>
        <v>98.33768813926433</v>
      </c>
      <c r="Q14" s="44">
        <f t="shared" si="4"/>
        <v>3651058.3400000036</v>
      </c>
      <c r="R14" s="44">
        <f t="shared" si="5"/>
        <v>104.16079841781371</v>
      </c>
    </row>
    <row r="15" spans="1:18" s="7" customFormat="1" ht="41.25" customHeight="1" x14ac:dyDescent="0.25">
      <c r="A15" s="76" t="s">
        <v>53</v>
      </c>
      <c r="B15" s="72">
        <v>923</v>
      </c>
      <c r="C15" s="77" t="s">
        <v>7</v>
      </c>
      <c r="D15" s="77" t="s">
        <v>19</v>
      </c>
      <c r="E15" s="100">
        <v>400000000</v>
      </c>
      <c r="F15" s="77" t="s">
        <v>10</v>
      </c>
      <c r="G15" s="72"/>
      <c r="H15" s="78">
        <f>H16+H17+H18+H19</f>
        <v>424525</v>
      </c>
      <c r="I15" s="78">
        <f>I16+I17+I18+I19</f>
        <v>452135</v>
      </c>
      <c r="J15" s="78">
        <f>J16+J17+J18+J19</f>
        <v>452135</v>
      </c>
      <c r="K15" s="78">
        <f>K16+K17+K18+K19</f>
        <v>452135</v>
      </c>
      <c r="L15" s="78">
        <f>L16+L17+L18+L19</f>
        <v>425935</v>
      </c>
      <c r="M15" s="79">
        <f t="shared" si="0"/>
        <v>0</v>
      </c>
      <c r="N15" s="79">
        <f t="shared" si="1"/>
        <v>100</v>
      </c>
      <c r="O15" s="79">
        <f t="shared" si="2"/>
        <v>-26200</v>
      </c>
      <c r="P15" s="79">
        <f t="shared" si="3"/>
        <v>94.205270549725199</v>
      </c>
      <c r="Q15" s="79">
        <f t="shared" si="4"/>
        <v>1410</v>
      </c>
      <c r="R15" s="79">
        <f t="shared" si="5"/>
        <v>100.33213591661267</v>
      </c>
    </row>
    <row r="16" spans="1:18" s="5" customFormat="1" ht="72" customHeight="1" x14ac:dyDescent="0.25">
      <c r="A16" s="21" t="s">
        <v>54</v>
      </c>
      <c r="B16" s="51">
        <v>923</v>
      </c>
      <c r="C16" s="51" t="s">
        <v>7</v>
      </c>
      <c r="D16" s="51" t="s">
        <v>19</v>
      </c>
      <c r="E16" s="101" t="s">
        <v>229</v>
      </c>
      <c r="F16" s="51" t="s">
        <v>10</v>
      </c>
      <c r="G16" s="51"/>
      <c r="H16" s="59">
        <v>246505</v>
      </c>
      <c r="I16" s="59">
        <v>257600</v>
      </c>
      <c r="J16" s="59">
        <v>257600</v>
      </c>
      <c r="K16" s="59">
        <v>257600</v>
      </c>
      <c r="L16" s="59">
        <v>257600</v>
      </c>
      <c r="M16" s="53">
        <f t="shared" si="0"/>
        <v>0</v>
      </c>
      <c r="N16" s="53">
        <f t="shared" si="1"/>
        <v>100</v>
      </c>
      <c r="O16" s="53">
        <f t="shared" si="2"/>
        <v>0</v>
      </c>
      <c r="P16" s="53">
        <f t="shared" si="3"/>
        <v>100</v>
      </c>
      <c r="Q16" s="53">
        <f t="shared" si="4"/>
        <v>11095</v>
      </c>
      <c r="R16" s="53">
        <f t="shared" si="5"/>
        <v>104.50092290217236</v>
      </c>
    </row>
    <row r="17" spans="1:18" s="5" customFormat="1" ht="67.5" x14ac:dyDescent="0.25">
      <c r="A17" s="22" t="s">
        <v>55</v>
      </c>
      <c r="B17" s="50">
        <v>923</v>
      </c>
      <c r="C17" s="50" t="s">
        <v>7</v>
      </c>
      <c r="D17" s="50" t="s">
        <v>19</v>
      </c>
      <c r="E17" s="92" t="s">
        <v>230</v>
      </c>
      <c r="F17" s="50" t="s">
        <v>10</v>
      </c>
      <c r="G17" s="50"/>
      <c r="H17" s="54">
        <v>59100</v>
      </c>
      <c r="I17" s="54">
        <v>61800</v>
      </c>
      <c r="J17" s="54">
        <v>61800</v>
      </c>
      <c r="K17" s="54">
        <v>61800</v>
      </c>
      <c r="L17" s="54">
        <v>61800</v>
      </c>
      <c r="M17" s="53">
        <f t="shared" si="0"/>
        <v>0</v>
      </c>
      <c r="N17" s="53">
        <f t="shared" si="1"/>
        <v>100</v>
      </c>
      <c r="O17" s="53">
        <f t="shared" si="2"/>
        <v>0</v>
      </c>
      <c r="P17" s="53">
        <f t="shared" si="3"/>
        <v>100</v>
      </c>
      <c r="Q17" s="53">
        <f t="shared" si="4"/>
        <v>2700</v>
      </c>
      <c r="R17" s="53">
        <f t="shared" si="5"/>
        <v>104.56852791878173</v>
      </c>
    </row>
    <row r="18" spans="1:18" s="5" customFormat="1" ht="67.5" x14ac:dyDescent="0.25">
      <c r="A18" s="23" t="s">
        <v>56</v>
      </c>
      <c r="B18" s="55">
        <v>923</v>
      </c>
      <c r="C18" s="55" t="s">
        <v>7</v>
      </c>
      <c r="D18" s="55" t="s">
        <v>19</v>
      </c>
      <c r="E18" s="70" t="s">
        <v>231</v>
      </c>
      <c r="F18" s="70" t="s">
        <v>10</v>
      </c>
      <c r="G18" s="55"/>
      <c r="H18" s="54">
        <v>16800</v>
      </c>
      <c r="I18" s="54">
        <v>26200</v>
      </c>
      <c r="J18" s="54">
        <v>26200</v>
      </c>
      <c r="K18" s="54">
        <v>26200</v>
      </c>
      <c r="L18" s="54">
        <v>0</v>
      </c>
      <c r="M18" s="53">
        <f t="shared" si="0"/>
        <v>0</v>
      </c>
      <c r="N18" s="53">
        <f t="shared" si="1"/>
        <v>100</v>
      </c>
      <c r="O18" s="53">
        <f t="shared" si="2"/>
        <v>-26200</v>
      </c>
      <c r="P18" s="53">
        <f t="shared" si="3"/>
        <v>0</v>
      </c>
      <c r="Q18" s="53">
        <f t="shared" si="4"/>
        <v>-16800</v>
      </c>
      <c r="R18" s="53">
        <f>L18/H18*100</f>
        <v>0</v>
      </c>
    </row>
    <row r="19" spans="1:18" s="5" customFormat="1" ht="56.25" x14ac:dyDescent="0.25">
      <c r="A19" s="80" t="s">
        <v>57</v>
      </c>
      <c r="B19" s="55">
        <v>923</v>
      </c>
      <c r="C19" s="55" t="s">
        <v>7</v>
      </c>
      <c r="D19" s="55" t="s">
        <v>19</v>
      </c>
      <c r="E19" s="70" t="s">
        <v>197</v>
      </c>
      <c r="F19" s="70" t="s">
        <v>10</v>
      </c>
      <c r="G19" s="55"/>
      <c r="H19" s="54">
        <v>102120</v>
      </c>
      <c r="I19" s="54">
        <v>106535</v>
      </c>
      <c r="J19" s="54">
        <v>106535</v>
      </c>
      <c r="K19" s="54">
        <v>106535</v>
      </c>
      <c r="L19" s="54">
        <v>106535</v>
      </c>
      <c r="M19" s="53">
        <f t="shared" si="0"/>
        <v>0</v>
      </c>
      <c r="N19" s="53">
        <f t="shared" si="1"/>
        <v>100</v>
      </c>
      <c r="O19" s="53">
        <f t="shared" si="2"/>
        <v>0</v>
      </c>
      <c r="P19" s="53">
        <f t="shared" si="3"/>
        <v>100</v>
      </c>
      <c r="Q19" s="53">
        <f t="shared" si="4"/>
        <v>4415</v>
      </c>
      <c r="R19" s="53">
        <f>L19/H19*100</f>
        <v>104.32334508421465</v>
      </c>
    </row>
    <row r="20" spans="1:18" s="8" customFormat="1" ht="33.75" x14ac:dyDescent="0.25">
      <c r="A20" s="28" t="s">
        <v>58</v>
      </c>
      <c r="B20" s="63">
        <v>923</v>
      </c>
      <c r="C20" s="63" t="s">
        <v>7</v>
      </c>
      <c r="D20" s="63" t="s">
        <v>19</v>
      </c>
      <c r="E20" s="81" t="s">
        <v>59</v>
      </c>
      <c r="F20" s="81" t="s">
        <v>10</v>
      </c>
      <c r="G20" s="63"/>
      <c r="H20" s="73">
        <f>H21+H22+H23+H24</f>
        <v>5618198.9199999999</v>
      </c>
      <c r="I20" s="73">
        <f>I21+I22+I23+I24</f>
        <v>6210097.3700000001</v>
      </c>
      <c r="J20" s="73">
        <f>J21+J22+J23+J24</f>
        <v>6210097.3700000001</v>
      </c>
      <c r="K20" s="73">
        <f>K21+K22+K23+K24</f>
        <v>6210097.3700000001</v>
      </c>
      <c r="L20" s="73">
        <f>L21+L22+L23+L24</f>
        <v>6133739.75</v>
      </c>
      <c r="M20" s="79">
        <f t="shared" si="0"/>
        <v>0</v>
      </c>
      <c r="N20" s="79">
        <f>J20/I20*100</f>
        <v>100</v>
      </c>
      <c r="O20" s="79">
        <f t="shared" si="2"/>
        <v>-76357.620000000112</v>
      </c>
      <c r="P20" s="79">
        <f t="shared" si="3"/>
        <v>98.77042797478714</v>
      </c>
      <c r="Q20" s="79">
        <f t="shared" si="4"/>
        <v>515540.83000000007</v>
      </c>
      <c r="R20" s="79">
        <f>L20/H20*100</f>
        <v>109.17626515794497</v>
      </c>
    </row>
    <row r="21" spans="1:18" s="8" customFormat="1" ht="22.5" x14ac:dyDescent="0.25">
      <c r="A21" s="22" t="s">
        <v>60</v>
      </c>
      <c r="B21" s="55">
        <v>923</v>
      </c>
      <c r="C21" s="55" t="s">
        <v>7</v>
      </c>
      <c r="D21" s="55" t="s">
        <v>19</v>
      </c>
      <c r="E21" s="55" t="s">
        <v>61</v>
      </c>
      <c r="F21" s="55">
        <v>200</v>
      </c>
      <c r="G21" s="55"/>
      <c r="H21" s="54">
        <v>3739796.12</v>
      </c>
      <c r="I21" s="54">
        <v>4645653.37</v>
      </c>
      <c r="J21" s="54">
        <v>4645653.37</v>
      </c>
      <c r="K21" s="54">
        <v>4645653.37</v>
      </c>
      <c r="L21" s="54">
        <v>4645639.75</v>
      </c>
      <c r="M21" s="53">
        <f t="shared" si="0"/>
        <v>0</v>
      </c>
      <c r="N21" s="53">
        <f t="shared" si="1"/>
        <v>100</v>
      </c>
      <c r="O21" s="53">
        <f t="shared" si="2"/>
        <v>-13.620000000111759</v>
      </c>
      <c r="P21" s="53">
        <f t="shared" si="3"/>
        <v>99.99970682272405</v>
      </c>
      <c r="Q21" s="53">
        <f t="shared" si="4"/>
        <v>905843.62999999989</v>
      </c>
      <c r="R21" s="53">
        <f t="shared" si="5"/>
        <v>124.22173832299714</v>
      </c>
    </row>
    <row r="22" spans="1:18" s="7" customFormat="1" ht="51.75" customHeight="1" x14ac:dyDescent="0.25">
      <c r="A22" s="22" t="s">
        <v>62</v>
      </c>
      <c r="B22" s="55">
        <v>923</v>
      </c>
      <c r="C22" s="55" t="s">
        <v>7</v>
      </c>
      <c r="D22" s="55" t="s">
        <v>19</v>
      </c>
      <c r="E22" s="70" t="s">
        <v>63</v>
      </c>
      <c r="F22" s="55">
        <v>200</v>
      </c>
      <c r="G22" s="55"/>
      <c r="H22" s="54">
        <v>1076990</v>
      </c>
      <c r="I22" s="54">
        <v>500000</v>
      </c>
      <c r="J22" s="54">
        <v>644684.6</v>
      </c>
      <c r="K22" s="54">
        <v>644684.6</v>
      </c>
      <c r="L22" s="54">
        <v>644684.6</v>
      </c>
      <c r="M22" s="53">
        <f t="shared" si="0"/>
        <v>144684.59999999998</v>
      </c>
      <c r="N22" s="53">
        <f t="shared" si="1"/>
        <v>128.93691999999999</v>
      </c>
      <c r="O22" s="53">
        <f t="shared" si="2"/>
        <v>0</v>
      </c>
      <c r="P22" s="53">
        <f t="shared" si="3"/>
        <v>100</v>
      </c>
      <c r="Q22" s="53">
        <f t="shared" si="4"/>
        <v>-432305.4</v>
      </c>
      <c r="R22" s="53">
        <f t="shared" si="5"/>
        <v>59.859850137884287</v>
      </c>
    </row>
    <row r="23" spans="1:18" s="5" customFormat="1" ht="45" x14ac:dyDescent="0.25">
      <c r="A23" s="22" t="s">
        <v>64</v>
      </c>
      <c r="B23" s="55">
        <v>923</v>
      </c>
      <c r="C23" s="55" t="s">
        <v>7</v>
      </c>
      <c r="D23" s="55" t="s">
        <v>19</v>
      </c>
      <c r="E23" s="70" t="s">
        <v>65</v>
      </c>
      <c r="F23" s="55">
        <v>200</v>
      </c>
      <c r="G23" s="55"/>
      <c r="H23" s="54">
        <v>532112.80000000005</v>
      </c>
      <c r="I23" s="54">
        <v>814444</v>
      </c>
      <c r="J23" s="54">
        <v>804889.4</v>
      </c>
      <c r="K23" s="54">
        <v>804889.4</v>
      </c>
      <c r="L23" s="54">
        <v>728545.4</v>
      </c>
      <c r="M23" s="53">
        <f t="shared" si="0"/>
        <v>-9554.5999999999767</v>
      </c>
      <c r="N23" s="53">
        <f t="shared" si="1"/>
        <v>98.826856112881927</v>
      </c>
      <c r="O23" s="53">
        <f t="shared" si="2"/>
        <v>-76344</v>
      </c>
      <c r="P23" s="53">
        <f t="shared" si="3"/>
        <v>90.514970131300032</v>
      </c>
      <c r="Q23" s="53">
        <f t="shared" si="4"/>
        <v>196432.59999999998</v>
      </c>
      <c r="R23" s="53">
        <f>L23/H23*100</f>
        <v>136.91559383649482</v>
      </c>
    </row>
    <row r="24" spans="1:18" s="5" customFormat="1" ht="67.5" x14ac:dyDescent="0.25">
      <c r="A24" s="22" t="s">
        <v>66</v>
      </c>
      <c r="B24" s="55">
        <v>923</v>
      </c>
      <c r="C24" s="55" t="s">
        <v>7</v>
      </c>
      <c r="D24" s="55" t="s">
        <v>19</v>
      </c>
      <c r="E24" s="70" t="s">
        <v>67</v>
      </c>
      <c r="F24" s="55">
        <v>240</v>
      </c>
      <c r="G24" s="55"/>
      <c r="H24" s="54">
        <v>269300</v>
      </c>
      <c r="I24" s="54">
        <v>250000</v>
      </c>
      <c r="J24" s="54">
        <v>114870</v>
      </c>
      <c r="K24" s="54">
        <v>114870</v>
      </c>
      <c r="L24" s="54">
        <v>114870</v>
      </c>
      <c r="M24" s="53">
        <f t="shared" si="0"/>
        <v>-135130</v>
      </c>
      <c r="N24" s="53">
        <f t="shared" si="1"/>
        <v>45.948</v>
      </c>
      <c r="O24" s="53">
        <f t="shared" si="2"/>
        <v>0</v>
      </c>
      <c r="P24" s="53">
        <f t="shared" si="3"/>
        <v>100</v>
      </c>
      <c r="Q24" s="53">
        <f t="shared" si="4"/>
        <v>-154430</v>
      </c>
      <c r="R24" s="53">
        <f>L24/H24*100</f>
        <v>42.655031563312292</v>
      </c>
    </row>
    <row r="25" spans="1:18" s="8" customFormat="1" ht="24" customHeight="1" x14ac:dyDescent="0.25">
      <c r="A25" s="28" t="s">
        <v>68</v>
      </c>
      <c r="B25" s="63">
        <v>923</v>
      </c>
      <c r="C25" s="63" t="s">
        <v>7</v>
      </c>
      <c r="D25" s="63" t="s">
        <v>19</v>
      </c>
      <c r="E25" s="63">
        <v>9900000000</v>
      </c>
      <c r="F25" s="81" t="s">
        <v>10</v>
      </c>
      <c r="G25" s="63"/>
      <c r="H25" s="73">
        <f>H26+H27+H28+H29+H30+H31+H32</f>
        <v>81706260.129999995</v>
      </c>
      <c r="I25" s="73">
        <f>I26+I27+I28+I29+I30+I31+I32</f>
        <v>86208927.099999994</v>
      </c>
      <c r="J25" s="73">
        <f>J26+J27+J28+J29+J30+J31+J32</f>
        <v>86282847.099999994</v>
      </c>
      <c r="K25" s="73">
        <f>K26+K27+K28+K29+K30+K31+K32</f>
        <v>86282847.099999994</v>
      </c>
      <c r="L25" s="73">
        <f>L26+L27+L28+L29+L30+L31+L32</f>
        <v>84840367.640000001</v>
      </c>
      <c r="M25" s="79">
        <f t="shared" si="0"/>
        <v>73920</v>
      </c>
      <c r="N25" s="79">
        <f>J25/I25*100</f>
        <v>100.08574518032715</v>
      </c>
      <c r="O25" s="79">
        <f t="shared" si="2"/>
        <v>-1442479.4599999934</v>
      </c>
      <c r="P25" s="79">
        <f t="shared" si="3"/>
        <v>98.328196729150363</v>
      </c>
      <c r="Q25" s="79">
        <f t="shared" si="4"/>
        <v>3134107.5100000054</v>
      </c>
      <c r="R25" s="79">
        <f>L25/H25*100</f>
        <v>103.83582298958909</v>
      </c>
    </row>
    <row r="26" spans="1:18" s="5" customFormat="1" ht="45" x14ac:dyDescent="0.25">
      <c r="A26" s="22" t="s">
        <v>69</v>
      </c>
      <c r="B26" s="55">
        <v>923</v>
      </c>
      <c r="C26" s="55" t="s">
        <v>7</v>
      </c>
      <c r="D26" s="55" t="s">
        <v>19</v>
      </c>
      <c r="E26" s="55">
        <v>9900051200</v>
      </c>
      <c r="F26" s="55">
        <v>240</v>
      </c>
      <c r="G26" s="55"/>
      <c r="H26" s="54">
        <v>111814</v>
      </c>
      <c r="I26" s="54">
        <v>39605</v>
      </c>
      <c r="J26" s="54">
        <v>39605</v>
      </c>
      <c r="K26" s="54">
        <v>39605</v>
      </c>
      <c r="L26" s="54">
        <v>26459</v>
      </c>
      <c r="M26" s="53">
        <f t="shared" si="0"/>
        <v>0</v>
      </c>
      <c r="N26" s="53">
        <f t="shared" si="1"/>
        <v>100</v>
      </c>
      <c r="O26" s="53">
        <f t="shared" si="2"/>
        <v>-13146</v>
      </c>
      <c r="P26" s="53">
        <f t="shared" si="3"/>
        <v>66.807221310440596</v>
      </c>
      <c r="Q26" s="53">
        <f t="shared" si="4"/>
        <v>-85355</v>
      </c>
      <c r="R26" s="53">
        <f t="shared" si="5"/>
        <v>23.663405298084321</v>
      </c>
    </row>
    <row r="27" spans="1:18" s="5" customFormat="1" ht="67.5" x14ac:dyDescent="0.25">
      <c r="A27" s="22" t="s">
        <v>70</v>
      </c>
      <c r="B27" s="55">
        <v>923</v>
      </c>
      <c r="C27" s="55" t="s">
        <v>7</v>
      </c>
      <c r="D27" s="55" t="s">
        <v>19</v>
      </c>
      <c r="E27" s="55">
        <v>9900073050</v>
      </c>
      <c r="F27" s="70" t="s">
        <v>10</v>
      </c>
      <c r="G27" s="55"/>
      <c r="H27" s="54">
        <v>3453219.02</v>
      </c>
      <c r="I27" s="54">
        <v>3647600</v>
      </c>
      <c r="J27" s="54">
        <v>3647600</v>
      </c>
      <c r="K27" s="54">
        <v>3647600</v>
      </c>
      <c r="L27" s="54">
        <v>3607289.23</v>
      </c>
      <c r="M27" s="53">
        <f t="shared" si="0"/>
        <v>0</v>
      </c>
      <c r="N27" s="53">
        <f t="shared" si="1"/>
        <v>100</v>
      </c>
      <c r="O27" s="53">
        <f t="shared" si="2"/>
        <v>-40310.770000000019</v>
      </c>
      <c r="P27" s="53">
        <f t="shared" si="3"/>
        <v>98.894868680776398</v>
      </c>
      <c r="Q27" s="53">
        <f t="shared" si="4"/>
        <v>154070.20999999996</v>
      </c>
      <c r="R27" s="53">
        <f t="shared" si="5"/>
        <v>104.46164025819596</v>
      </c>
    </row>
    <row r="28" spans="1:18" s="8" customFormat="1" ht="67.5" x14ac:dyDescent="0.25">
      <c r="A28" s="22" t="s">
        <v>71</v>
      </c>
      <c r="B28" s="55">
        <v>923</v>
      </c>
      <c r="C28" s="55" t="s">
        <v>7</v>
      </c>
      <c r="D28" s="55" t="s">
        <v>19</v>
      </c>
      <c r="E28" s="70">
        <v>9900073070</v>
      </c>
      <c r="F28" s="70" t="s">
        <v>10</v>
      </c>
      <c r="G28" s="55"/>
      <c r="H28" s="54">
        <v>102119</v>
      </c>
      <c r="I28" s="54">
        <v>106535</v>
      </c>
      <c r="J28" s="54">
        <v>106535</v>
      </c>
      <c r="K28" s="54">
        <v>106535</v>
      </c>
      <c r="L28" s="54">
        <v>106535</v>
      </c>
      <c r="M28" s="53">
        <f t="shared" si="0"/>
        <v>0</v>
      </c>
      <c r="N28" s="53">
        <f t="shared" si="1"/>
        <v>100</v>
      </c>
      <c r="O28" s="53">
        <f t="shared" si="2"/>
        <v>0</v>
      </c>
      <c r="P28" s="53">
        <f t="shared" si="3"/>
        <v>100</v>
      </c>
      <c r="Q28" s="53">
        <f t="shared" si="4"/>
        <v>4416</v>
      </c>
      <c r="R28" s="53">
        <f t="shared" si="5"/>
        <v>104.32436667025723</v>
      </c>
    </row>
    <row r="29" spans="1:18" s="5" customFormat="1" ht="67.5" x14ac:dyDescent="0.25">
      <c r="A29" s="22" t="s">
        <v>72</v>
      </c>
      <c r="B29" s="55">
        <v>923</v>
      </c>
      <c r="C29" s="55" t="s">
        <v>7</v>
      </c>
      <c r="D29" s="55" t="s">
        <v>19</v>
      </c>
      <c r="E29" s="55">
        <v>9900073150</v>
      </c>
      <c r="F29" s="55" t="s">
        <v>10</v>
      </c>
      <c r="G29" s="55"/>
      <c r="H29" s="62">
        <v>4920</v>
      </c>
      <c r="I29" s="54">
        <v>5030</v>
      </c>
      <c r="J29" s="54">
        <v>5030</v>
      </c>
      <c r="K29" s="54">
        <v>5030</v>
      </c>
      <c r="L29" s="54">
        <v>5030</v>
      </c>
      <c r="M29" s="53">
        <f t="shared" si="0"/>
        <v>0</v>
      </c>
      <c r="N29" s="53">
        <f t="shared" si="1"/>
        <v>100</v>
      </c>
      <c r="O29" s="53">
        <f t="shared" si="2"/>
        <v>0</v>
      </c>
      <c r="P29" s="53">
        <f t="shared" si="3"/>
        <v>100</v>
      </c>
      <c r="Q29" s="53">
        <f t="shared" si="4"/>
        <v>110</v>
      </c>
      <c r="R29" s="53">
        <f t="shared" si="5"/>
        <v>102.23577235772359</v>
      </c>
    </row>
    <row r="30" spans="1:18" s="5" customFormat="1" ht="67.5" x14ac:dyDescent="0.25">
      <c r="A30" s="80" t="s">
        <v>73</v>
      </c>
      <c r="B30" s="55">
        <v>923</v>
      </c>
      <c r="C30" s="55" t="s">
        <v>7</v>
      </c>
      <c r="D30" s="55" t="s">
        <v>19</v>
      </c>
      <c r="E30" s="55">
        <v>9900073160</v>
      </c>
      <c r="F30" s="55">
        <v>240</v>
      </c>
      <c r="G30" s="55"/>
      <c r="H30" s="54">
        <v>18000</v>
      </c>
      <c r="I30" s="54">
        <v>18000</v>
      </c>
      <c r="J30" s="54">
        <v>18000</v>
      </c>
      <c r="K30" s="54">
        <v>18000</v>
      </c>
      <c r="L30" s="54">
        <v>18000</v>
      </c>
      <c r="M30" s="53">
        <f t="shared" si="0"/>
        <v>0</v>
      </c>
      <c r="N30" s="53">
        <f t="shared" si="1"/>
        <v>100</v>
      </c>
      <c r="O30" s="53">
        <f t="shared" si="2"/>
        <v>0</v>
      </c>
      <c r="P30" s="53">
        <f t="shared" si="3"/>
        <v>100</v>
      </c>
      <c r="Q30" s="53">
        <f t="shared" si="4"/>
        <v>0</v>
      </c>
      <c r="R30" s="53">
        <f t="shared" si="5"/>
        <v>100</v>
      </c>
    </row>
    <row r="31" spans="1:18" s="5" customFormat="1" ht="67.5" x14ac:dyDescent="0.25">
      <c r="A31" s="22" t="s">
        <v>74</v>
      </c>
      <c r="B31" s="55">
        <v>923</v>
      </c>
      <c r="C31" s="55" t="s">
        <v>7</v>
      </c>
      <c r="D31" s="55" t="s">
        <v>19</v>
      </c>
      <c r="E31" s="55">
        <v>9900073180</v>
      </c>
      <c r="F31" s="70" t="s">
        <v>10</v>
      </c>
      <c r="G31" s="55"/>
      <c r="H31" s="62">
        <v>41900</v>
      </c>
      <c r="I31" s="54">
        <v>17500</v>
      </c>
      <c r="J31" s="54">
        <v>17500</v>
      </c>
      <c r="K31" s="54">
        <v>17500</v>
      </c>
      <c r="L31" s="54">
        <v>17500</v>
      </c>
      <c r="M31" s="53">
        <f t="shared" si="0"/>
        <v>0</v>
      </c>
      <c r="N31" s="53">
        <f t="shared" si="1"/>
        <v>100</v>
      </c>
      <c r="O31" s="53">
        <f t="shared" si="2"/>
        <v>0</v>
      </c>
      <c r="P31" s="53">
        <f t="shared" si="3"/>
        <v>100</v>
      </c>
      <c r="Q31" s="53">
        <f t="shared" si="4"/>
        <v>-24400</v>
      </c>
      <c r="R31" s="53">
        <f t="shared" si="5"/>
        <v>41.766109785202865</v>
      </c>
    </row>
    <row r="32" spans="1:18" s="8" customFormat="1" ht="33.75" x14ac:dyDescent="0.25">
      <c r="A32" s="22" t="s">
        <v>75</v>
      </c>
      <c r="B32" s="55">
        <v>923</v>
      </c>
      <c r="C32" s="55" t="s">
        <v>7</v>
      </c>
      <c r="D32" s="55" t="s">
        <v>19</v>
      </c>
      <c r="E32" s="55">
        <v>9900092040</v>
      </c>
      <c r="F32" s="70" t="s">
        <v>10</v>
      </c>
      <c r="G32" s="55"/>
      <c r="H32" s="62">
        <v>77974288.109999999</v>
      </c>
      <c r="I32" s="54">
        <v>82374657.099999994</v>
      </c>
      <c r="J32" s="62">
        <v>82448577.099999994</v>
      </c>
      <c r="K32" s="62">
        <v>82448577.099999994</v>
      </c>
      <c r="L32" s="62">
        <v>81059554.409999996</v>
      </c>
      <c r="M32" s="53">
        <f t="shared" si="0"/>
        <v>73920</v>
      </c>
      <c r="N32" s="53">
        <f t="shared" si="1"/>
        <v>100.08973633712401</v>
      </c>
      <c r="O32" s="53">
        <f t="shared" si="2"/>
        <v>-1389022.6899999976</v>
      </c>
      <c r="P32" s="53">
        <f t="shared" si="3"/>
        <v>98.31528603784723</v>
      </c>
      <c r="Q32" s="53">
        <f t="shared" si="4"/>
        <v>3085266.299999997</v>
      </c>
      <c r="R32" s="53">
        <f t="shared" si="5"/>
        <v>103.95677392481934</v>
      </c>
    </row>
    <row r="33" spans="1:18" s="9" customFormat="1" ht="28.5" customHeight="1" x14ac:dyDescent="0.25">
      <c r="A33" s="30" t="s">
        <v>76</v>
      </c>
      <c r="B33" s="82">
        <v>923</v>
      </c>
      <c r="C33" s="82" t="s">
        <v>7</v>
      </c>
      <c r="D33" s="82">
        <v>11</v>
      </c>
      <c r="E33" s="88" t="s">
        <v>9</v>
      </c>
      <c r="F33" s="82" t="s">
        <v>10</v>
      </c>
      <c r="G33" s="83"/>
      <c r="H33" s="84">
        <f t="shared" ref="H33:L33" si="6">H34</f>
        <v>0</v>
      </c>
      <c r="I33" s="84">
        <f t="shared" si="6"/>
        <v>60000</v>
      </c>
      <c r="J33" s="84">
        <f t="shared" si="6"/>
        <v>60000</v>
      </c>
      <c r="K33" s="84">
        <f t="shared" si="6"/>
        <v>60000</v>
      </c>
      <c r="L33" s="84">
        <f t="shared" si="6"/>
        <v>0</v>
      </c>
      <c r="M33" s="44">
        <f t="shared" si="0"/>
        <v>0</v>
      </c>
      <c r="N33" s="44">
        <f t="shared" si="1"/>
        <v>100</v>
      </c>
      <c r="O33" s="44">
        <f t="shared" si="2"/>
        <v>-60000</v>
      </c>
      <c r="P33" s="44">
        <f t="shared" si="3"/>
        <v>0</v>
      </c>
      <c r="Q33" s="44">
        <f t="shared" si="4"/>
        <v>0</v>
      </c>
      <c r="R33" s="44" t="e">
        <f t="shared" si="5"/>
        <v>#DIV/0!</v>
      </c>
    </row>
    <row r="34" spans="1:18" s="5" customFormat="1" ht="51" customHeight="1" x14ac:dyDescent="0.25">
      <c r="A34" s="80" t="s">
        <v>77</v>
      </c>
      <c r="B34" s="85">
        <v>923</v>
      </c>
      <c r="C34" s="85" t="s">
        <v>7</v>
      </c>
      <c r="D34" s="85">
        <v>11</v>
      </c>
      <c r="E34" s="85">
        <v>9900090300</v>
      </c>
      <c r="F34" s="85">
        <v>800</v>
      </c>
      <c r="G34" s="85"/>
      <c r="H34" s="86">
        <v>0</v>
      </c>
      <c r="I34" s="86">
        <v>60000</v>
      </c>
      <c r="J34" s="86">
        <v>60000</v>
      </c>
      <c r="K34" s="86">
        <v>60000</v>
      </c>
      <c r="L34" s="86">
        <v>0</v>
      </c>
      <c r="M34" s="53">
        <f t="shared" si="0"/>
        <v>0</v>
      </c>
      <c r="N34" s="53">
        <f t="shared" si="1"/>
        <v>100</v>
      </c>
      <c r="O34" s="53">
        <f t="shared" si="2"/>
        <v>-60000</v>
      </c>
      <c r="P34" s="53">
        <f t="shared" si="3"/>
        <v>0</v>
      </c>
      <c r="Q34" s="53">
        <f t="shared" si="4"/>
        <v>0</v>
      </c>
      <c r="R34" s="53" t="e">
        <f t="shared" si="5"/>
        <v>#DIV/0!</v>
      </c>
    </row>
    <row r="35" spans="1:18" s="5" customFormat="1" ht="30.75" customHeight="1" x14ac:dyDescent="0.25">
      <c r="A35" s="24" t="s">
        <v>78</v>
      </c>
      <c r="B35" s="60">
        <v>923</v>
      </c>
      <c r="C35" s="60" t="s">
        <v>7</v>
      </c>
      <c r="D35" s="60">
        <v>13</v>
      </c>
      <c r="E35" s="88" t="s">
        <v>9</v>
      </c>
      <c r="F35" s="60" t="s">
        <v>10</v>
      </c>
      <c r="G35" s="60"/>
      <c r="H35" s="61">
        <f>H36+H38+H45</f>
        <v>25540103.440000001</v>
      </c>
      <c r="I35" s="61">
        <f>I36+I38+I45</f>
        <v>36446493.909999996</v>
      </c>
      <c r="J35" s="61">
        <f>J36+J38+J45</f>
        <v>38261162.159999996</v>
      </c>
      <c r="K35" s="61">
        <f>K36+K38+K45</f>
        <v>38261162.159999996</v>
      </c>
      <c r="L35" s="61">
        <f>L36+L38+L45</f>
        <v>36191082.880000003</v>
      </c>
      <c r="M35" s="44">
        <f t="shared" si="0"/>
        <v>1814668.25</v>
      </c>
      <c r="N35" s="44">
        <f t="shared" si="1"/>
        <v>104.97899264187411</v>
      </c>
      <c r="O35" s="44">
        <f t="shared" si="2"/>
        <v>-2070079.2799999937</v>
      </c>
      <c r="P35" s="44">
        <f t="shared" si="3"/>
        <v>94.589606893425341</v>
      </c>
      <c r="Q35" s="44">
        <f t="shared" si="4"/>
        <v>10650979.440000001</v>
      </c>
      <c r="R35" s="44">
        <f t="shared" si="5"/>
        <v>141.70296124689463</v>
      </c>
    </row>
    <row r="36" spans="1:18" s="5" customFormat="1" ht="45" x14ac:dyDescent="0.25">
      <c r="A36" s="89" t="s">
        <v>53</v>
      </c>
      <c r="B36" s="63">
        <v>923</v>
      </c>
      <c r="C36" s="63" t="s">
        <v>7</v>
      </c>
      <c r="D36" s="63">
        <v>13</v>
      </c>
      <c r="E36" s="63">
        <v>400000000</v>
      </c>
      <c r="F36" s="81" t="s">
        <v>10</v>
      </c>
      <c r="G36" s="63"/>
      <c r="H36" s="90">
        <f>H37</f>
        <v>47543.25</v>
      </c>
      <c r="I36" s="73">
        <f>I37</f>
        <v>0</v>
      </c>
      <c r="J36" s="90">
        <f>J37</f>
        <v>0</v>
      </c>
      <c r="K36" s="90">
        <f>K37</f>
        <v>0</v>
      </c>
      <c r="L36" s="90">
        <f>L37</f>
        <v>0</v>
      </c>
      <c r="M36" s="79">
        <f t="shared" si="0"/>
        <v>0</v>
      </c>
      <c r="N36" s="79" t="e">
        <f t="shared" si="1"/>
        <v>#DIV/0!</v>
      </c>
      <c r="O36" s="79">
        <f t="shared" si="2"/>
        <v>0</v>
      </c>
      <c r="P36" s="79" t="e">
        <f t="shared" si="3"/>
        <v>#DIV/0!</v>
      </c>
      <c r="Q36" s="79">
        <f t="shared" si="4"/>
        <v>-47543.25</v>
      </c>
      <c r="R36" s="79">
        <f t="shared" si="5"/>
        <v>0</v>
      </c>
    </row>
    <row r="37" spans="1:18" s="8" customFormat="1" ht="22.5" x14ac:dyDescent="0.25">
      <c r="A37" s="22" t="s">
        <v>80</v>
      </c>
      <c r="B37" s="55">
        <v>923</v>
      </c>
      <c r="C37" s="55" t="s">
        <v>7</v>
      </c>
      <c r="D37" s="55">
        <v>13</v>
      </c>
      <c r="E37" s="55">
        <v>433100005</v>
      </c>
      <c r="F37" s="55">
        <v>240</v>
      </c>
      <c r="G37" s="55"/>
      <c r="H37" s="62">
        <v>47543.25</v>
      </c>
      <c r="I37" s="54">
        <v>0</v>
      </c>
      <c r="J37" s="62">
        <v>0</v>
      </c>
      <c r="K37" s="62">
        <v>0</v>
      </c>
      <c r="L37" s="62">
        <v>0</v>
      </c>
      <c r="M37" s="53">
        <f t="shared" si="0"/>
        <v>0</v>
      </c>
      <c r="N37" s="53" t="e">
        <f>J37/I37*100</f>
        <v>#DIV/0!</v>
      </c>
      <c r="O37" s="53">
        <f t="shared" si="2"/>
        <v>0</v>
      </c>
      <c r="P37" s="53" t="e">
        <f t="shared" si="3"/>
        <v>#DIV/0!</v>
      </c>
      <c r="Q37" s="53">
        <f t="shared" si="4"/>
        <v>-47543.25</v>
      </c>
      <c r="R37" s="53">
        <f t="shared" si="5"/>
        <v>0</v>
      </c>
    </row>
    <row r="38" spans="1:18" s="3" customFormat="1" ht="33.75" x14ac:dyDescent="0.25">
      <c r="A38" s="28" t="s">
        <v>81</v>
      </c>
      <c r="B38" s="63">
        <v>923</v>
      </c>
      <c r="C38" s="63" t="s">
        <v>7</v>
      </c>
      <c r="D38" s="63">
        <v>13</v>
      </c>
      <c r="E38" s="81" t="s">
        <v>59</v>
      </c>
      <c r="F38" s="81" t="s">
        <v>10</v>
      </c>
      <c r="G38" s="63"/>
      <c r="H38" s="90">
        <f>H39+H40+H41+H42+H43+H44</f>
        <v>2179640.44</v>
      </c>
      <c r="I38" s="73">
        <f>I39+I40+I41+I42+I43+I44</f>
        <v>1899049.4100000001</v>
      </c>
      <c r="J38" s="90">
        <f>J39+J40+J41+J42+J43+J44</f>
        <v>1899049.4100000001</v>
      </c>
      <c r="K38" s="90">
        <f>K39+K40+K41+K42+K43+K44</f>
        <v>1899049.4100000001</v>
      </c>
      <c r="L38" s="90">
        <f>L39+L40+L41+L42+L43+L44</f>
        <v>1879407.9300000002</v>
      </c>
      <c r="M38" s="79">
        <f t="shared" si="0"/>
        <v>0</v>
      </c>
      <c r="N38" s="79">
        <f>J38/I38*100</f>
        <v>100</v>
      </c>
      <c r="O38" s="79">
        <f t="shared" si="2"/>
        <v>-19641.479999999981</v>
      </c>
      <c r="P38" s="79">
        <f t="shared" si="3"/>
        <v>98.965720433782707</v>
      </c>
      <c r="Q38" s="79">
        <f t="shared" si="4"/>
        <v>-300232.50999999978</v>
      </c>
      <c r="R38" s="79">
        <f t="shared" si="5"/>
        <v>86.225594621468858</v>
      </c>
    </row>
    <row r="39" spans="1:18" ht="45" x14ac:dyDescent="0.25">
      <c r="A39" s="80" t="s">
        <v>82</v>
      </c>
      <c r="B39" s="55">
        <v>923</v>
      </c>
      <c r="C39" s="55" t="s">
        <v>7</v>
      </c>
      <c r="D39" s="55">
        <v>13</v>
      </c>
      <c r="E39" s="70" t="s">
        <v>83</v>
      </c>
      <c r="F39" s="55">
        <v>240</v>
      </c>
      <c r="G39" s="55"/>
      <c r="H39" s="62">
        <v>500000</v>
      </c>
      <c r="I39" s="54">
        <v>358000</v>
      </c>
      <c r="J39" s="54">
        <v>358000</v>
      </c>
      <c r="K39" s="54">
        <v>358000</v>
      </c>
      <c r="L39" s="54">
        <v>358000</v>
      </c>
      <c r="M39" s="53">
        <f t="shared" si="0"/>
        <v>0</v>
      </c>
      <c r="N39" s="53">
        <f t="shared" si="1"/>
        <v>100</v>
      </c>
      <c r="O39" s="53">
        <f t="shared" si="2"/>
        <v>0</v>
      </c>
      <c r="P39" s="53">
        <f t="shared" si="3"/>
        <v>100</v>
      </c>
      <c r="Q39" s="53">
        <f t="shared" si="4"/>
        <v>-142000</v>
      </c>
      <c r="R39" s="53">
        <f t="shared" si="5"/>
        <v>71.599999999999994</v>
      </c>
    </row>
    <row r="40" spans="1:18" ht="22.5" x14ac:dyDescent="0.25">
      <c r="A40" s="22" t="s">
        <v>84</v>
      </c>
      <c r="B40" s="55">
        <v>923</v>
      </c>
      <c r="C40" s="55" t="s">
        <v>7</v>
      </c>
      <c r="D40" s="55">
        <v>13</v>
      </c>
      <c r="E40" s="70" t="s">
        <v>85</v>
      </c>
      <c r="F40" s="55">
        <v>240</v>
      </c>
      <c r="G40" s="55"/>
      <c r="H40" s="62">
        <v>20000</v>
      </c>
      <c r="I40" s="54">
        <v>20000</v>
      </c>
      <c r="J40" s="62">
        <v>20000</v>
      </c>
      <c r="K40" s="62">
        <v>20000</v>
      </c>
      <c r="L40" s="62">
        <v>20000</v>
      </c>
      <c r="M40" s="53">
        <f t="shared" si="0"/>
        <v>0</v>
      </c>
      <c r="N40" s="53">
        <f t="shared" si="1"/>
        <v>100</v>
      </c>
      <c r="O40" s="53">
        <f t="shared" si="2"/>
        <v>0</v>
      </c>
      <c r="P40" s="53">
        <f t="shared" si="3"/>
        <v>100</v>
      </c>
      <c r="Q40" s="53">
        <f t="shared" si="4"/>
        <v>0</v>
      </c>
      <c r="R40" s="53">
        <f t="shared" si="5"/>
        <v>100</v>
      </c>
    </row>
    <row r="41" spans="1:18" s="3" customFormat="1" ht="45" x14ac:dyDescent="0.25">
      <c r="A41" s="22" t="s">
        <v>86</v>
      </c>
      <c r="B41" s="55">
        <v>923</v>
      </c>
      <c r="C41" s="55" t="s">
        <v>7</v>
      </c>
      <c r="D41" s="55">
        <v>13</v>
      </c>
      <c r="E41" s="70" t="s">
        <v>87</v>
      </c>
      <c r="F41" s="55">
        <v>240</v>
      </c>
      <c r="G41" s="55"/>
      <c r="H41" s="62">
        <v>1403694.36</v>
      </c>
      <c r="I41" s="54">
        <v>928000</v>
      </c>
      <c r="J41" s="54">
        <v>928000</v>
      </c>
      <c r="K41" s="54">
        <v>928000</v>
      </c>
      <c r="L41" s="62">
        <v>908358.52</v>
      </c>
      <c r="M41" s="53">
        <f t="shared" si="0"/>
        <v>0</v>
      </c>
      <c r="N41" s="53">
        <f>J41/I41*100</f>
        <v>100</v>
      </c>
      <c r="O41" s="53">
        <f t="shared" si="2"/>
        <v>-19641.479999999981</v>
      </c>
      <c r="P41" s="53">
        <f t="shared" si="3"/>
        <v>97.883461206896555</v>
      </c>
      <c r="Q41" s="53">
        <f t="shared" si="4"/>
        <v>-495335.84000000008</v>
      </c>
      <c r="R41" s="53">
        <f t="shared" si="5"/>
        <v>64.711987586813407</v>
      </c>
    </row>
    <row r="42" spans="1:18" s="3" customFormat="1" ht="22.5" x14ac:dyDescent="0.25">
      <c r="A42" s="22" t="s">
        <v>232</v>
      </c>
      <c r="B42" s="55">
        <v>923</v>
      </c>
      <c r="C42" s="55" t="s">
        <v>7</v>
      </c>
      <c r="D42" s="55">
        <v>13</v>
      </c>
      <c r="E42" s="70" t="s">
        <v>233</v>
      </c>
      <c r="F42" s="55">
        <v>244</v>
      </c>
      <c r="G42" s="55"/>
      <c r="H42" s="62">
        <v>0</v>
      </c>
      <c r="I42" s="54">
        <v>60099.32</v>
      </c>
      <c r="J42" s="54">
        <v>60099.32</v>
      </c>
      <c r="K42" s="54">
        <v>60099.32</v>
      </c>
      <c r="L42" s="54">
        <v>60099.32</v>
      </c>
      <c r="M42" s="53">
        <f t="shared" si="0"/>
        <v>0</v>
      </c>
      <c r="N42" s="53">
        <f>J42/I42*100</f>
        <v>100</v>
      </c>
      <c r="O42" s="53">
        <f t="shared" si="2"/>
        <v>0</v>
      </c>
      <c r="P42" s="53">
        <f t="shared" si="3"/>
        <v>100</v>
      </c>
      <c r="Q42" s="53">
        <f t="shared" si="4"/>
        <v>60099.32</v>
      </c>
      <c r="R42" s="53" t="e">
        <f t="shared" si="5"/>
        <v>#DIV/0!</v>
      </c>
    </row>
    <row r="43" spans="1:18" s="4" customFormat="1" ht="22.5" x14ac:dyDescent="0.25">
      <c r="A43" s="22" t="s">
        <v>88</v>
      </c>
      <c r="B43" s="55">
        <v>923</v>
      </c>
      <c r="C43" s="55" t="s">
        <v>7</v>
      </c>
      <c r="D43" s="55">
        <v>13</v>
      </c>
      <c r="E43" s="70" t="s">
        <v>89</v>
      </c>
      <c r="F43" s="55">
        <v>630</v>
      </c>
      <c r="G43" s="55"/>
      <c r="H43" s="62">
        <v>255946.08</v>
      </c>
      <c r="I43" s="54">
        <v>250000</v>
      </c>
      <c r="J43" s="54">
        <v>250000</v>
      </c>
      <c r="K43" s="54">
        <v>250000</v>
      </c>
      <c r="L43" s="54">
        <v>250000</v>
      </c>
      <c r="M43" s="53">
        <f t="shared" si="0"/>
        <v>0</v>
      </c>
      <c r="N43" s="53">
        <f t="shared" si="1"/>
        <v>100</v>
      </c>
      <c r="O43" s="53">
        <f t="shared" si="2"/>
        <v>0</v>
      </c>
      <c r="P43" s="53">
        <f t="shared" si="3"/>
        <v>100</v>
      </c>
      <c r="Q43" s="53">
        <f t="shared" si="4"/>
        <v>-5946.0799999999872</v>
      </c>
      <c r="R43" s="53">
        <f t="shared" si="5"/>
        <v>97.676823180882479</v>
      </c>
    </row>
    <row r="44" spans="1:18" ht="22.5" x14ac:dyDescent="0.25">
      <c r="A44" s="23" t="s">
        <v>234</v>
      </c>
      <c r="B44" s="55">
        <v>923</v>
      </c>
      <c r="C44" s="55" t="s">
        <v>7</v>
      </c>
      <c r="D44" s="55">
        <v>13</v>
      </c>
      <c r="E44" s="70" t="s">
        <v>235</v>
      </c>
      <c r="F44" s="55">
        <v>633</v>
      </c>
      <c r="G44" s="55"/>
      <c r="H44" s="62">
        <v>0</v>
      </c>
      <c r="I44" s="54">
        <v>282950.09000000003</v>
      </c>
      <c r="J44" s="54">
        <v>282950.09000000003</v>
      </c>
      <c r="K44" s="54">
        <v>282950.09000000003</v>
      </c>
      <c r="L44" s="54">
        <v>282950.09000000003</v>
      </c>
      <c r="M44" s="53">
        <f t="shared" si="0"/>
        <v>0</v>
      </c>
      <c r="N44" s="53">
        <f t="shared" si="1"/>
        <v>100</v>
      </c>
      <c r="O44" s="53">
        <f t="shared" si="2"/>
        <v>0</v>
      </c>
      <c r="P44" s="53">
        <f t="shared" si="3"/>
        <v>100</v>
      </c>
      <c r="Q44" s="53">
        <f t="shared" si="4"/>
        <v>282950.09000000003</v>
      </c>
      <c r="R44" s="53" t="e">
        <f t="shared" si="5"/>
        <v>#DIV/0!</v>
      </c>
    </row>
    <row r="45" spans="1:18" ht="18" customHeight="1" x14ac:dyDescent="0.25">
      <c r="A45" s="89" t="s">
        <v>92</v>
      </c>
      <c r="B45" s="81">
        <v>923</v>
      </c>
      <c r="C45" s="81" t="s">
        <v>7</v>
      </c>
      <c r="D45" s="81" t="s">
        <v>11</v>
      </c>
      <c r="E45" s="81" t="s">
        <v>93</v>
      </c>
      <c r="F45" s="81" t="s">
        <v>10</v>
      </c>
      <c r="G45" s="63"/>
      <c r="H45" s="90">
        <f>H46+H47+H48+H49+H50+H51</f>
        <v>23312919.75</v>
      </c>
      <c r="I45" s="73">
        <f>I46+I47+I48+I49+I50+I51</f>
        <v>34547444.5</v>
      </c>
      <c r="J45" s="90">
        <f>J46+J47+J48+J49+J50+J51</f>
        <v>36362112.75</v>
      </c>
      <c r="K45" s="90">
        <f>K46+K47+K48+K49+K50+K51</f>
        <v>36362112.75</v>
      </c>
      <c r="L45" s="90">
        <f>L46+L47+L48+L49+L50+L51</f>
        <v>34311674.950000003</v>
      </c>
      <c r="M45" s="79">
        <f>J45-I45</f>
        <v>1814668.25</v>
      </c>
      <c r="N45" s="79">
        <f>J45/I45*100</f>
        <v>105.25268446411427</v>
      </c>
      <c r="O45" s="79">
        <f>L45-K45</f>
        <v>-2050437.799999997</v>
      </c>
      <c r="P45" s="79">
        <f>L45/K45*100</f>
        <v>94.361059781929214</v>
      </c>
      <c r="Q45" s="79">
        <f>L45-H45</f>
        <v>10998755.200000003</v>
      </c>
      <c r="R45" s="79">
        <f>L45/H45*100</f>
        <v>147.17879749918498</v>
      </c>
    </row>
    <row r="46" spans="1:18" ht="67.5" x14ac:dyDescent="0.25">
      <c r="A46" s="80" t="s">
        <v>90</v>
      </c>
      <c r="B46" s="55">
        <v>923</v>
      </c>
      <c r="C46" s="55" t="s">
        <v>7</v>
      </c>
      <c r="D46" s="55">
        <v>13</v>
      </c>
      <c r="E46" s="55">
        <v>9900061610</v>
      </c>
      <c r="F46" s="55">
        <v>540</v>
      </c>
      <c r="G46" s="55"/>
      <c r="H46" s="54">
        <v>1128943.54</v>
      </c>
      <c r="I46" s="54">
        <v>1926249.62</v>
      </c>
      <c r="J46" s="54">
        <v>1926249.62</v>
      </c>
      <c r="K46" s="54">
        <v>1926249.62</v>
      </c>
      <c r="L46" s="54">
        <v>1916021.59</v>
      </c>
      <c r="M46" s="53">
        <f t="shared" si="0"/>
        <v>0</v>
      </c>
      <c r="N46" s="53">
        <f t="shared" si="1"/>
        <v>100</v>
      </c>
      <c r="O46" s="53">
        <f t="shared" si="2"/>
        <v>-10228.030000000028</v>
      </c>
      <c r="P46" s="53">
        <f t="shared" si="3"/>
        <v>99.469018454627914</v>
      </c>
      <c r="Q46" s="53">
        <f t="shared" si="4"/>
        <v>787078.05</v>
      </c>
      <c r="R46" s="53">
        <f t="shared" si="5"/>
        <v>169.71810565477881</v>
      </c>
    </row>
    <row r="47" spans="1:18" s="3" customFormat="1" ht="67.5" x14ac:dyDescent="0.25">
      <c r="A47" s="22" t="s">
        <v>91</v>
      </c>
      <c r="B47" s="55">
        <v>923</v>
      </c>
      <c r="C47" s="55" t="s">
        <v>7</v>
      </c>
      <c r="D47" s="55">
        <v>13</v>
      </c>
      <c r="E47" s="55">
        <v>9900073150</v>
      </c>
      <c r="F47" s="55">
        <v>530</v>
      </c>
      <c r="G47" s="55"/>
      <c r="H47" s="62">
        <v>474880</v>
      </c>
      <c r="I47" s="54">
        <v>491770</v>
      </c>
      <c r="J47" s="54">
        <v>491770</v>
      </c>
      <c r="K47" s="54">
        <v>491770</v>
      </c>
      <c r="L47" s="54">
        <v>491770</v>
      </c>
      <c r="M47" s="53">
        <f t="shared" si="0"/>
        <v>0</v>
      </c>
      <c r="N47" s="53">
        <f>J47/I47*100</f>
        <v>100</v>
      </c>
      <c r="O47" s="53">
        <f t="shared" si="2"/>
        <v>0</v>
      </c>
      <c r="P47" s="53">
        <f t="shared" si="3"/>
        <v>100</v>
      </c>
      <c r="Q47" s="53">
        <f t="shared" si="4"/>
        <v>16890</v>
      </c>
      <c r="R47" s="53">
        <f t="shared" si="5"/>
        <v>103.55668800539084</v>
      </c>
    </row>
    <row r="48" spans="1:18" s="8" customFormat="1" ht="22.5" x14ac:dyDescent="0.25">
      <c r="A48" s="22" t="s">
        <v>94</v>
      </c>
      <c r="B48" s="55">
        <v>923</v>
      </c>
      <c r="C48" s="55" t="s">
        <v>7</v>
      </c>
      <c r="D48" s="55">
        <v>13</v>
      </c>
      <c r="E48" s="55">
        <v>9900090200</v>
      </c>
      <c r="F48" s="70" t="s">
        <v>10</v>
      </c>
      <c r="G48" s="55"/>
      <c r="H48" s="62">
        <v>16449096.210000001</v>
      </c>
      <c r="I48" s="54">
        <v>26549424.879999999</v>
      </c>
      <c r="J48" s="62">
        <v>26538493.129999999</v>
      </c>
      <c r="K48" s="62">
        <v>26538493.129999999</v>
      </c>
      <c r="L48" s="62">
        <v>26323883.359999999</v>
      </c>
      <c r="M48" s="53">
        <f t="shared" si="0"/>
        <v>-10931.75</v>
      </c>
      <c r="N48" s="53">
        <f>J48/I48*100</f>
        <v>99.958824908451277</v>
      </c>
      <c r="O48" s="53">
        <f t="shared" si="2"/>
        <v>-214609.76999999955</v>
      </c>
      <c r="P48" s="53">
        <f t="shared" si="3"/>
        <v>99.191326466997481</v>
      </c>
      <c r="Q48" s="53">
        <f t="shared" si="4"/>
        <v>9874787.1499999985</v>
      </c>
      <c r="R48" s="53">
        <f t="shared" si="5"/>
        <v>160.0323994943671</v>
      </c>
    </row>
    <row r="49" spans="1:18" s="8" customFormat="1" ht="45" x14ac:dyDescent="0.25">
      <c r="A49" s="22" t="s">
        <v>95</v>
      </c>
      <c r="B49" s="55">
        <v>923</v>
      </c>
      <c r="C49" s="55" t="s">
        <v>7</v>
      </c>
      <c r="D49" s="55">
        <v>13</v>
      </c>
      <c r="E49" s="55">
        <v>9900090300</v>
      </c>
      <c r="F49" s="70" t="s">
        <v>10</v>
      </c>
      <c r="G49" s="55"/>
      <c r="H49" s="62">
        <v>10000</v>
      </c>
      <c r="I49" s="54">
        <v>40000</v>
      </c>
      <c r="J49" s="54">
        <v>40000</v>
      </c>
      <c r="K49" s="54">
        <v>40000</v>
      </c>
      <c r="L49" s="54">
        <v>40000</v>
      </c>
      <c r="M49" s="53">
        <f t="shared" si="0"/>
        <v>0</v>
      </c>
      <c r="N49" s="53">
        <f>J49/I49*100</f>
        <v>100</v>
      </c>
      <c r="O49" s="53">
        <f t="shared" si="2"/>
        <v>0</v>
      </c>
      <c r="P49" s="53">
        <f t="shared" si="3"/>
        <v>100</v>
      </c>
      <c r="Q49" s="53">
        <f t="shared" si="4"/>
        <v>30000</v>
      </c>
      <c r="R49" s="53">
        <f t="shared" si="5"/>
        <v>400</v>
      </c>
    </row>
    <row r="50" spans="1:18" s="8" customFormat="1" ht="33.75" x14ac:dyDescent="0.25">
      <c r="A50" s="80" t="s">
        <v>96</v>
      </c>
      <c r="B50" s="55">
        <v>923</v>
      </c>
      <c r="C50" s="55" t="s">
        <v>7</v>
      </c>
      <c r="D50" s="55">
        <v>13</v>
      </c>
      <c r="E50" s="55">
        <v>9900090590</v>
      </c>
      <c r="F50" s="55">
        <v>600</v>
      </c>
      <c r="G50" s="55"/>
      <c r="H50" s="54">
        <v>5250000</v>
      </c>
      <c r="I50" s="54">
        <v>5540000</v>
      </c>
      <c r="J50" s="54">
        <v>5540000</v>
      </c>
      <c r="K50" s="54">
        <v>5540000</v>
      </c>
      <c r="L50" s="54">
        <v>5540000</v>
      </c>
      <c r="M50" s="53">
        <f t="shared" si="0"/>
        <v>0</v>
      </c>
      <c r="N50" s="53">
        <f t="shared" si="1"/>
        <v>100</v>
      </c>
      <c r="O50" s="53">
        <f t="shared" si="2"/>
        <v>0</v>
      </c>
      <c r="P50" s="53">
        <f t="shared" si="3"/>
        <v>100</v>
      </c>
      <c r="Q50" s="53">
        <f t="shared" si="4"/>
        <v>290000</v>
      </c>
      <c r="R50" s="53">
        <f t="shared" si="5"/>
        <v>105.52380952380953</v>
      </c>
    </row>
    <row r="51" spans="1:18" s="8" customFormat="1" ht="45" x14ac:dyDescent="0.25">
      <c r="A51" s="22" t="s">
        <v>236</v>
      </c>
      <c r="B51" s="55">
        <v>923</v>
      </c>
      <c r="C51" s="55" t="s">
        <v>7</v>
      </c>
      <c r="D51" s="55">
        <v>13</v>
      </c>
      <c r="E51" s="55">
        <v>9900092730</v>
      </c>
      <c r="F51" s="55">
        <v>240</v>
      </c>
      <c r="G51" s="55"/>
      <c r="H51" s="62">
        <v>0</v>
      </c>
      <c r="I51" s="54">
        <v>0</v>
      </c>
      <c r="J51" s="62">
        <v>1825600</v>
      </c>
      <c r="K51" s="62">
        <v>1825600</v>
      </c>
      <c r="L51" s="62">
        <v>0</v>
      </c>
      <c r="M51" s="53">
        <f t="shared" si="0"/>
        <v>1825600</v>
      </c>
      <c r="N51" s="53" t="e">
        <f t="shared" si="1"/>
        <v>#DIV/0!</v>
      </c>
      <c r="O51" s="53">
        <f t="shared" si="2"/>
        <v>-1825600</v>
      </c>
      <c r="P51" s="53">
        <f t="shared" si="3"/>
        <v>0</v>
      </c>
      <c r="Q51" s="53">
        <f t="shared" si="4"/>
        <v>0</v>
      </c>
      <c r="R51" s="53" t="e">
        <f t="shared" si="5"/>
        <v>#DIV/0!</v>
      </c>
    </row>
    <row r="52" spans="1:18" s="8" customFormat="1" ht="38.25" x14ac:dyDescent="0.25">
      <c r="A52" s="91" t="s">
        <v>97</v>
      </c>
      <c r="B52" s="60">
        <v>923</v>
      </c>
      <c r="C52" s="71" t="s">
        <v>12</v>
      </c>
      <c r="D52" s="71" t="s">
        <v>8</v>
      </c>
      <c r="E52" s="71" t="s">
        <v>9</v>
      </c>
      <c r="F52" s="71" t="s">
        <v>10</v>
      </c>
      <c r="G52" s="60"/>
      <c r="H52" s="64">
        <f>H53+H57+H65</f>
        <v>1403955.52</v>
      </c>
      <c r="I52" s="61">
        <f>I53+I57+I65</f>
        <v>2160310.37</v>
      </c>
      <c r="J52" s="64">
        <f>J53+J57+J65</f>
        <v>2160310.3699999996</v>
      </c>
      <c r="K52" s="64">
        <f>K53+K57+K65</f>
        <v>2160310.3699999996</v>
      </c>
      <c r="L52" s="64">
        <f>L53+L57+L65</f>
        <v>2088875.98</v>
      </c>
      <c r="M52" s="44">
        <f t="shared" si="0"/>
        <v>0</v>
      </c>
      <c r="N52" s="44">
        <f>J52/I52*100</f>
        <v>99.999999999999972</v>
      </c>
      <c r="O52" s="44">
        <f t="shared" si="2"/>
        <v>-71434.389999999665</v>
      </c>
      <c r="P52" s="44">
        <f t="shared" si="3"/>
        <v>96.693327449981197</v>
      </c>
      <c r="Q52" s="44">
        <f t="shared" si="4"/>
        <v>684920.46</v>
      </c>
      <c r="R52" s="44">
        <f t="shared" si="5"/>
        <v>148.7850541019989</v>
      </c>
    </row>
    <row r="53" spans="1:18" s="8" customFormat="1" ht="18.75" customHeight="1" x14ac:dyDescent="0.25">
      <c r="A53" s="91" t="s">
        <v>98</v>
      </c>
      <c r="B53" s="71">
        <v>923</v>
      </c>
      <c r="C53" s="71" t="s">
        <v>12</v>
      </c>
      <c r="D53" s="71" t="s">
        <v>13</v>
      </c>
      <c r="E53" s="71" t="s">
        <v>9</v>
      </c>
      <c r="F53" s="71" t="s">
        <v>10</v>
      </c>
      <c r="G53" s="60"/>
      <c r="H53" s="64">
        <f>H54</f>
        <v>6107.42</v>
      </c>
      <c r="I53" s="61">
        <f>I54</f>
        <v>101547.08</v>
      </c>
      <c r="J53" s="64">
        <f>J54</f>
        <v>177417.91</v>
      </c>
      <c r="K53" s="64">
        <f>K54</f>
        <v>177417.91</v>
      </c>
      <c r="L53" s="64">
        <f>L54</f>
        <v>177416.08000000002</v>
      </c>
      <c r="M53" s="44">
        <f t="shared" si="0"/>
        <v>75870.83</v>
      </c>
      <c r="N53" s="44">
        <f>J53/I53*100</f>
        <v>174.7149302569803</v>
      </c>
      <c r="O53" s="44">
        <f t="shared" si="2"/>
        <v>-1.8299999999871943</v>
      </c>
      <c r="P53" s="44">
        <f t="shared" si="3"/>
        <v>99.998968537054694</v>
      </c>
      <c r="Q53" s="44">
        <f t="shared" si="4"/>
        <v>171308.66</v>
      </c>
      <c r="R53" s="44">
        <f t="shared" si="5"/>
        <v>2904.9267939653737</v>
      </c>
    </row>
    <row r="54" spans="1:18" s="8" customFormat="1" ht="33.75" x14ac:dyDescent="0.25">
      <c r="A54" s="28" t="s">
        <v>99</v>
      </c>
      <c r="B54" s="81" t="s">
        <v>100</v>
      </c>
      <c r="C54" s="81" t="s">
        <v>12</v>
      </c>
      <c r="D54" s="81" t="s">
        <v>13</v>
      </c>
      <c r="E54" s="81" t="s">
        <v>101</v>
      </c>
      <c r="F54" s="81" t="s">
        <v>10</v>
      </c>
      <c r="G54" s="63"/>
      <c r="H54" s="73">
        <f>H55+H56</f>
        <v>6107.42</v>
      </c>
      <c r="I54" s="73">
        <f>I55+I56</f>
        <v>101547.08</v>
      </c>
      <c r="J54" s="73">
        <f>J55+J56</f>
        <v>177417.91</v>
      </c>
      <c r="K54" s="73">
        <f>K55+K56</f>
        <v>177417.91</v>
      </c>
      <c r="L54" s="73">
        <f>L55+L56</f>
        <v>177416.08000000002</v>
      </c>
      <c r="M54" s="79">
        <f t="shared" si="0"/>
        <v>75870.83</v>
      </c>
      <c r="N54" s="79">
        <f t="shared" si="1"/>
        <v>174.7149302569803</v>
      </c>
      <c r="O54" s="79">
        <f t="shared" si="2"/>
        <v>-1.8299999999871943</v>
      </c>
      <c r="P54" s="79">
        <f t="shared" si="3"/>
        <v>99.998968537054694</v>
      </c>
      <c r="Q54" s="79">
        <f t="shared" si="4"/>
        <v>171308.66</v>
      </c>
      <c r="R54" s="79">
        <f t="shared" si="5"/>
        <v>2904.9267939653737</v>
      </c>
    </row>
    <row r="55" spans="1:18" s="8" customFormat="1" ht="22.5" x14ac:dyDescent="0.25">
      <c r="A55" s="25" t="s">
        <v>237</v>
      </c>
      <c r="B55" s="70" t="s">
        <v>100</v>
      </c>
      <c r="C55" s="70" t="s">
        <v>12</v>
      </c>
      <c r="D55" s="70" t="s">
        <v>13</v>
      </c>
      <c r="E55" s="70" t="s">
        <v>238</v>
      </c>
      <c r="F55" s="70" t="s">
        <v>15</v>
      </c>
      <c r="G55" s="55"/>
      <c r="H55" s="54">
        <v>0</v>
      </c>
      <c r="I55" s="54">
        <v>33480</v>
      </c>
      <c r="J55" s="54">
        <v>109350.83</v>
      </c>
      <c r="K55" s="54">
        <v>109350.83</v>
      </c>
      <c r="L55" s="54">
        <v>109349</v>
      </c>
      <c r="M55" s="53">
        <f t="shared" si="0"/>
        <v>75870.83</v>
      </c>
      <c r="N55" s="53">
        <f t="shared" si="1"/>
        <v>326.61538231780168</v>
      </c>
      <c r="O55" s="53">
        <f t="shared" si="2"/>
        <v>-1.8300000000017462</v>
      </c>
      <c r="P55" s="53">
        <f t="shared" si="3"/>
        <v>99.998326487325244</v>
      </c>
      <c r="Q55" s="53">
        <f t="shared" si="4"/>
        <v>109349</v>
      </c>
      <c r="R55" s="53" t="e">
        <f t="shared" si="5"/>
        <v>#DIV/0!</v>
      </c>
    </row>
    <row r="56" spans="1:18" s="8" customFormat="1" ht="33.75" x14ac:dyDescent="0.25">
      <c r="A56" s="22" t="s">
        <v>102</v>
      </c>
      <c r="B56" s="70" t="s">
        <v>100</v>
      </c>
      <c r="C56" s="70" t="s">
        <v>12</v>
      </c>
      <c r="D56" s="70" t="s">
        <v>13</v>
      </c>
      <c r="E56" s="70" t="s">
        <v>103</v>
      </c>
      <c r="F56" s="70" t="s">
        <v>15</v>
      </c>
      <c r="G56" s="55"/>
      <c r="H56" s="62">
        <v>6107.42</v>
      </c>
      <c r="I56" s="54">
        <v>68067.08</v>
      </c>
      <c r="J56" s="54">
        <v>68067.08</v>
      </c>
      <c r="K56" s="54">
        <v>68067.08</v>
      </c>
      <c r="L56" s="54">
        <v>68067.08</v>
      </c>
      <c r="M56" s="53">
        <f t="shared" si="0"/>
        <v>0</v>
      </c>
      <c r="N56" s="53">
        <f>J56/I56*100</f>
        <v>100</v>
      </c>
      <c r="O56" s="53">
        <f t="shared" si="2"/>
        <v>0</v>
      </c>
      <c r="P56" s="53">
        <f t="shared" si="3"/>
        <v>100</v>
      </c>
      <c r="Q56" s="53">
        <f t="shared" si="4"/>
        <v>61959.66</v>
      </c>
      <c r="R56" s="53">
        <f t="shared" si="5"/>
        <v>1114.4981023083399</v>
      </c>
    </row>
    <row r="57" spans="1:18" s="8" customFormat="1" ht="51" x14ac:dyDescent="0.25">
      <c r="A57" s="91" t="s">
        <v>104</v>
      </c>
      <c r="B57" s="71" t="s">
        <v>100</v>
      </c>
      <c r="C57" s="71" t="s">
        <v>12</v>
      </c>
      <c r="D57" s="71" t="s">
        <v>30</v>
      </c>
      <c r="E57" s="71" t="s">
        <v>105</v>
      </c>
      <c r="F57" s="71" t="s">
        <v>10</v>
      </c>
      <c r="G57" s="60"/>
      <c r="H57" s="64">
        <f>H58</f>
        <v>551818.02</v>
      </c>
      <c r="I57" s="61">
        <f>I58</f>
        <v>994405.72</v>
      </c>
      <c r="J57" s="64">
        <f>J58</f>
        <v>918534.8899999999</v>
      </c>
      <c r="K57" s="64">
        <f>K58</f>
        <v>918534.8899999999</v>
      </c>
      <c r="L57" s="64">
        <f>L58</f>
        <v>918534.8899999999</v>
      </c>
      <c r="M57" s="44">
        <f t="shared" si="0"/>
        <v>-75870.830000000075</v>
      </c>
      <c r="N57" s="44">
        <f>J57/I57*100</f>
        <v>92.370233952395196</v>
      </c>
      <c r="O57" s="44">
        <f t="shared" si="2"/>
        <v>0</v>
      </c>
      <c r="P57" s="44">
        <f t="shared" si="3"/>
        <v>100</v>
      </c>
      <c r="Q57" s="44">
        <f t="shared" si="4"/>
        <v>366716.86999999988</v>
      </c>
      <c r="R57" s="44">
        <f t="shared" si="5"/>
        <v>166.45612443029677</v>
      </c>
    </row>
    <row r="58" spans="1:18" s="3" customFormat="1" ht="33.75" x14ac:dyDescent="0.25">
      <c r="A58" s="28" t="s">
        <v>99</v>
      </c>
      <c r="B58" s="81" t="s">
        <v>100</v>
      </c>
      <c r="C58" s="81" t="s">
        <v>12</v>
      </c>
      <c r="D58" s="81" t="s">
        <v>30</v>
      </c>
      <c r="E58" s="81" t="s">
        <v>101</v>
      </c>
      <c r="F58" s="81" t="s">
        <v>10</v>
      </c>
      <c r="G58" s="63"/>
      <c r="H58" s="90">
        <f>H59+H60+H61+H62+H63+H64</f>
        <v>551818.02</v>
      </c>
      <c r="I58" s="73">
        <f>I59+I60+I61+I62+I63+I64</f>
        <v>994405.72</v>
      </c>
      <c r="J58" s="90">
        <f>J59+J60+J61+J62+J63+J64</f>
        <v>918534.8899999999</v>
      </c>
      <c r="K58" s="90">
        <f>K59+K60+K61+K62+K63+K64</f>
        <v>918534.8899999999</v>
      </c>
      <c r="L58" s="90">
        <f>L59+L60+L61+L62+L63+L64</f>
        <v>918534.8899999999</v>
      </c>
      <c r="M58" s="79">
        <f t="shared" si="0"/>
        <v>-75870.830000000075</v>
      </c>
      <c r="N58" s="79">
        <f>J58/I58*100</f>
        <v>92.370233952395196</v>
      </c>
      <c r="O58" s="79">
        <f t="shared" si="2"/>
        <v>0</v>
      </c>
      <c r="P58" s="79">
        <f t="shared" si="3"/>
        <v>100</v>
      </c>
      <c r="Q58" s="79">
        <f t="shared" si="4"/>
        <v>366716.86999999988</v>
      </c>
      <c r="R58" s="79">
        <f t="shared" si="5"/>
        <v>166.45612443029677</v>
      </c>
    </row>
    <row r="59" spans="1:18" s="3" customFormat="1" ht="33.75" x14ac:dyDescent="0.25">
      <c r="A59" s="22" t="s">
        <v>106</v>
      </c>
      <c r="B59" s="70" t="s">
        <v>100</v>
      </c>
      <c r="C59" s="70" t="s">
        <v>12</v>
      </c>
      <c r="D59" s="70" t="s">
        <v>30</v>
      </c>
      <c r="E59" s="70" t="s">
        <v>107</v>
      </c>
      <c r="F59" s="70" t="s">
        <v>15</v>
      </c>
      <c r="G59" s="55"/>
      <c r="H59" s="62">
        <v>208000</v>
      </c>
      <c r="I59" s="54">
        <v>368000</v>
      </c>
      <c r="J59" s="54">
        <v>368000</v>
      </c>
      <c r="K59" s="54">
        <v>368000</v>
      </c>
      <c r="L59" s="54">
        <v>368000</v>
      </c>
      <c r="M59" s="53">
        <f t="shared" si="0"/>
        <v>0</v>
      </c>
      <c r="N59" s="53">
        <f t="shared" si="1"/>
        <v>100</v>
      </c>
      <c r="O59" s="53">
        <f t="shared" si="2"/>
        <v>0</v>
      </c>
      <c r="P59" s="53">
        <f t="shared" si="3"/>
        <v>100</v>
      </c>
      <c r="Q59" s="53">
        <f t="shared" si="4"/>
        <v>160000</v>
      </c>
      <c r="R59" s="53">
        <f t="shared" si="5"/>
        <v>176.92307692307691</v>
      </c>
    </row>
    <row r="60" spans="1:18" s="3" customFormat="1" ht="33.75" x14ac:dyDescent="0.25">
      <c r="A60" s="22" t="s">
        <v>108</v>
      </c>
      <c r="B60" s="70" t="s">
        <v>100</v>
      </c>
      <c r="C60" s="70" t="s">
        <v>12</v>
      </c>
      <c r="D60" s="70" t="s">
        <v>30</v>
      </c>
      <c r="E60" s="70" t="s">
        <v>109</v>
      </c>
      <c r="F60" s="70" t="s">
        <v>15</v>
      </c>
      <c r="G60" s="55"/>
      <c r="H60" s="62">
        <v>89782.8</v>
      </c>
      <c r="I60" s="54">
        <v>52180.72</v>
      </c>
      <c r="J60" s="54">
        <v>52180.72</v>
      </c>
      <c r="K60" s="54">
        <v>52180.72</v>
      </c>
      <c r="L60" s="54">
        <v>52180.72</v>
      </c>
      <c r="M60" s="53">
        <f t="shared" si="0"/>
        <v>0</v>
      </c>
      <c r="N60" s="53">
        <f t="shared" si="1"/>
        <v>100</v>
      </c>
      <c r="O60" s="53">
        <f t="shared" si="2"/>
        <v>0</v>
      </c>
      <c r="P60" s="53">
        <f t="shared" si="3"/>
        <v>100</v>
      </c>
      <c r="Q60" s="53">
        <f t="shared" si="4"/>
        <v>-37602.080000000002</v>
      </c>
      <c r="R60" s="53">
        <f t="shared" si="5"/>
        <v>58.118837906592361</v>
      </c>
    </row>
    <row r="61" spans="1:18" s="4" customFormat="1" ht="22.5" x14ac:dyDescent="0.25">
      <c r="A61" s="27" t="s">
        <v>110</v>
      </c>
      <c r="B61" s="92" t="s">
        <v>100</v>
      </c>
      <c r="C61" s="92" t="s">
        <v>12</v>
      </c>
      <c r="D61" s="92" t="s">
        <v>30</v>
      </c>
      <c r="E61" s="92" t="s">
        <v>111</v>
      </c>
      <c r="F61" s="92" t="s">
        <v>15</v>
      </c>
      <c r="G61" s="50"/>
      <c r="H61" s="62">
        <v>97387</v>
      </c>
      <c r="I61" s="54">
        <v>0</v>
      </c>
      <c r="J61" s="62">
        <v>0</v>
      </c>
      <c r="K61" s="62">
        <v>0</v>
      </c>
      <c r="L61" s="62">
        <v>0</v>
      </c>
      <c r="M61" s="53">
        <f t="shared" si="0"/>
        <v>0</v>
      </c>
      <c r="N61" s="53" t="e">
        <f t="shared" si="1"/>
        <v>#DIV/0!</v>
      </c>
      <c r="O61" s="53">
        <f t="shared" si="2"/>
        <v>0</v>
      </c>
      <c r="P61" s="53" t="e">
        <f t="shared" si="3"/>
        <v>#DIV/0!</v>
      </c>
      <c r="Q61" s="53">
        <f t="shared" si="4"/>
        <v>-97387</v>
      </c>
      <c r="R61" s="53">
        <f t="shared" si="5"/>
        <v>0</v>
      </c>
    </row>
    <row r="62" spans="1:18" ht="33.75" x14ac:dyDescent="0.25">
      <c r="A62" s="23" t="s">
        <v>112</v>
      </c>
      <c r="B62" s="70" t="s">
        <v>100</v>
      </c>
      <c r="C62" s="70" t="s">
        <v>12</v>
      </c>
      <c r="D62" s="70" t="s">
        <v>30</v>
      </c>
      <c r="E62" s="70" t="s">
        <v>113</v>
      </c>
      <c r="F62" s="70" t="s">
        <v>15</v>
      </c>
      <c r="G62" s="55"/>
      <c r="H62" s="62">
        <v>62741.22</v>
      </c>
      <c r="I62" s="54">
        <v>574225</v>
      </c>
      <c r="J62" s="62">
        <v>498354.17</v>
      </c>
      <c r="K62" s="62">
        <v>498354.17</v>
      </c>
      <c r="L62" s="62">
        <v>498354.17</v>
      </c>
      <c r="M62" s="53">
        <f t="shared" ref="M62:M132" si="7">J62-I62</f>
        <v>-75870.830000000016</v>
      </c>
      <c r="N62" s="53">
        <f t="shared" ref="N62:N132" si="8">J62/I62*100</f>
        <v>86.787264573991024</v>
      </c>
      <c r="O62" s="53">
        <f t="shared" ref="O62:O132" si="9">L62-K62</f>
        <v>0</v>
      </c>
      <c r="P62" s="53">
        <f t="shared" ref="P62:P132" si="10">L62/K62*100</f>
        <v>100</v>
      </c>
      <c r="Q62" s="53">
        <f t="shared" ref="Q62:Q132" si="11">L62-H62</f>
        <v>435612.94999999995</v>
      </c>
      <c r="R62" s="53">
        <f t="shared" ref="R62:R132" si="12">L62/H62*100</f>
        <v>794.30105120684618</v>
      </c>
    </row>
    <row r="63" spans="1:18" ht="45" x14ac:dyDescent="0.25">
      <c r="A63" s="80" t="s">
        <v>114</v>
      </c>
      <c r="B63" s="70" t="s">
        <v>100</v>
      </c>
      <c r="C63" s="70" t="s">
        <v>12</v>
      </c>
      <c r="D63" s="70" t="s">
        <v>30</v>
      </c>
      <c r="E63" s="70" t="s">
        <v>115</v>
      </c>
      <c r="F63" s="70" t="s">
        <v>15</v>
      </c>
      <c r="G63" s="55"/>
      <c r="H63" s="62">
        <v>73298</v>
      </c>
      <c r="I63" s="54">
        <v>0</v>
      </c>
      <c r="J63" s="62">
        <v>0</v>
      </c>
      <c r="K63" s="62">
        <v>0</v>
      </c>
      <c r="L63" s="62">
        <v>0</v>
      </c>
      <c r="M63" s="53">
        <f t="shared" si="7"/>
        <v>0</v>
      </c>
      <c r="N63" s="53" t="e">
        <f t="shared" si="8"/>
        <v>#DIV/0!</v>
      </c>
      <c r="O63" s="53">
        <f t="shared" si="9"/>
        <v>0</v>
      </c>
      <c r="P63" s="53" t="e">
        <f t="shared" si="10"/>
        <v>#DIV/0!</v>
      </c>
      <c r="Q63" s="53">
        <f t="shared" si="11"/>
        <v>-73298</v>
      </c>
      <c r="R63" s="53">
        <f t="shared" si="12"/>
        <v>0</v>
      </c>
    </row>
    <row r="64" spans="1:18" s="3" customFormat="1" ht="45" x14ac:dyDescent="0.25">
      <c r="A64" s="22" t="s">
        <v>116</v>
      </c>
      <c r="B64" s="70" t="s">
        <v>100</v>
      </c>
      <c r="C64" s="70" t="s">
        <v>12</v>
      </c>
      <c r="D64" s="70" t="s">
        <v>30</v>
      </c>
      <c r="E64" s="70" t="s">
        <v>117</v>
      </c>
      <c r="F64" s="70" t="s">
        <v>15</v>
      </c>
      <c r="G64" s="55" t="s">
        <v>34</v>
      </c>
      <c r="H64" s="62">
        <v>20609</v>
      </c>
      <c r="I64" s="54">
        <v>0</v>
      </c>
      <c r="J64" s="62">
        <v>0</v>
      </c>
      <c r="K64" s="62">
        <v>0</v>
      </c>
      <c r="L64" s="62">
        <v>0</v>
      </c>
      <c r="M64" s="53">
        <f t="shared" si="7"/>
        <v>0</v>
      </c>
      <c r="N64" s="53" t="e">
        <f t="shared" si="8"/>
        <v>#DIV/0!</v>
      </c>
      <c r="O64" s="53">
        <f t="shared" si="9"/>
        <v>0</v>
      </c>
      <c r="P64" s="53" t="e">
        <f t="shared" si="10"/>
        <v>#DIV/0!</v>
      </c>
      <c r="Q64" s="53">
        <f t="shared" si="11"/>
        <v>-20609</v>
      </c>
      <c r="R64" s="53">
        <f t="shared" si="12"/>
        <v>0</v>
      </c>
    </row>
    <row r="65" spans="1:18" s="3" customFormat="1" ht="38.25" x14ac:dyDescent="0.25">
      <c r="A65" s="91" t="s">
        <v>118</v>
      </c>
      <c r="B65" s="71" t="s">
        <v>100</v>
      </c>
      <c r="C65" s="71" t="s">
        <v>12</v>
      </c>
      <c r="D65" s="71" t="s">
        <v>31</v>
      </c>
      <c r="E65" s="71" t="s">
        <v>9</v>
      </c>
      <c r="F65" s="71" t="s">
        <v>10</v>
      </c>
      <c r="G65" s="60" t="s">
        <v>34</v>
      </c>
      <c r="H65" s="64">
        <f>H66</f>
        <v>846030.08</v>
      </c>
      <c r="I65" s="61">
        <f>I66</f>
        <v>1064357.5699999998</v>
      </c>
      <c r="J65" s="64">
        <f>J66</f>
        <v>1064357.5699999998</v>
      </c>
      <c r="K65" s="64">
        <f>K66</f>
        <v>1064357.5699999998</v>
      </c>
      <c r="L65" s="64">
        <f>L66</f>
        <v>992925.01</v>
      </c>
      <c r="M65" s="44">
        <f t="shared" si="7"/>
        <v>0</v>
      </c>
      <c r="N65" s="44">
        <f>J65/I65*100</f>
        <v>100</v>
      </c>
      <c r="O65" s="44">
        <f t="shared" si="9"/>
        <v>-71432.559999999823</v>
      </c>
      <c r="P65" s="44">
        <f t="shared" si="10"/>
        <v>93.288668957369296</v>
      </c>
      <c r="Q65" s="44">
        <f t="shared" si="11"/>
        <v>146894.93000000005</v>
      </c>
      <c r="R65" s="44">
        <f t="shared" si="12"/>
        <v>117.36284955731126</v>
      </c>
    </row>
    <row r="66" spans="1:18" s="3" customFormat="1" ht="56.25" x14ac:dyDescent="0.25">
      <c r="A66" s="29" t="s">
        <v>119</v>
      </c>
      <c r="B66" s="81" t="s">
        <v>100</v>
      </c>
      <c r="C66" s="81" t="s">
        <v>12</v>
      </c>
      <c r="D66" s="81" t="s">
        <v>31</v>
      </c>
      <c r="E66" s="81" t="s">
        <v>120</v>
      </c>
      <c r="F66" s="81" t="s">
        <v>10</v>
      </c>
      <c r="G66" s="63"/>
      <c r="H66" s="90">
        <f>H67+H68</f>
        <v>846030.08</v>
      </c>
      <c r="I66" s="73">
        <f>I67+I68</f>
        <v>1064357.5699999998</v>
      </c>
      <c r="J66" s="90">
        <f>J67+J68</f>
        <v>1064357.5699999998</v>
      </c>
      <c r="K66" s="90">
        <f>K67+K68</f>
        <v>1064357.5699999998</v>
      </c>
      <c r="L66" s="90">
        <f>L67+L68</f>
        <v>992925.01</v>
      </c>
      <c r="M66" s="79">
        <f t="shared" si="7"/>
        <v>0</v>
      </c>
      <c r="N66" s="79">
        <f t="shared" si="8"/>
        <v>100</v>
      </c>
      <c r="O66" s="79">
        <f t="shared" si="9"/>
        <v>-71432.559999999823</v>
      </c>
      <c r="P66" s="79">
        <f t="shared" si="10"/>
        <v>93.288668957369296</v>
      </c>
      <c r="Q66" s="79">
        <f t="shared" si="11"/>
        <v>146894.93000000005</v>
      </c>
      <c r="R66" s="79">
        <f t="shared" si="12"/>
        <v>117.36284955731126</v>
      </c>
    </row>
    <row r="67" spans="1:18" s="3" customFormat="1" ht="22.5" x14ac:dyDescent="0.25">
      <c r="A67" s="22" t="s">
        <v>121</v>
      </c>
      <c r="B67" s="70" t="s">
        <v>100</v>
      </c>
      <c r="C67" s="70" t="s">
        <v>12</v>
      </c>
      <c r="D67" s="70" t="s">
        <v>31</v>
      </c>
      <c r="E67" s="70" t="s">
        <v>122</v>
      </c>
      <c r="F67" s="70" t="s">
        <v>10</v>
      </c>
      <c r="G67" s="55"/>
      <c r="H67" s="54">
        <v>86400</v>
      </c>
      <c r="I67" s="54">
        <v>129000</v>
      </c>
      <c r="J67" s="54">
        <v>129000</v>
      </c>
      <c r="K67" s="54">
        <v>129000</v>
      </c>
      <c r="L67" s="54">
        <v>128650</v>
      </c>
      <c r="M67" s="53">
        <f t="shared" si="7"/>
        <v>0</v>
      </c>
      <c r="N67" s="53">
        <f t="shared" si="8"/>
        <v>100</v>
      </c>
      <c r="O67" s="53">
        <f t="shared" si="9"/>
        <v>-350</v>
      </c>
      <c r="P67" s="53">
        <f t="shared" si="10"/>
        <v>99.728682170542641</v>
      </c>
      <c r="Q67" s="53">
        <f t="shared" si="11"/>
        <v>42250</v>
      </c>
      <c r="R67" s="53">
        <f t="shared" si="12"/>
        <v>148.90046296296296</v>
      </c>
    </row>
    <row r="68" spans="1:18" s="3" customFormat="1" ht="33.75" x14ac:dyDescent="0.25">
      <c r="A68" s="22" t="s">
        <v>123</v>
      </c>
      <c r="B68" s="70" t="s">
        <v>100</v>
      </c>
      <c r="C68" s="70" t="s">
        <v>12</v>
      </c>
      <c r="D68" s="70" t="s">
        <v>31</v>
      </c>
      <c r="E68" s="70" t="s">
        <v>124</v>
      </c>
      <c r="F68" s="70" t="s">
        <v>15</v>
      </c>
      <c r="G68" s="55" t="s">
        <v>34</v>
      </c>
      <c r="H68" s="62">
        <v>759630.08</v>
      </c>
      <c r="I68" s="54">
        <v>935357.57</v>
      </c>
      <c r="J68" s="54">
        <v>935357.57</v>
      </c>
      <c r="K68" s="54">
        <v>935357.57</v>
      </c>
      <c r="L68" s="62">
        <v>864275.01</v>
      </c>
      <c r="M68" s="53">
        <f t="shared" si="7"/>
        <v>0</v>
      </c>
      <c r="N68" s="53">
        <f t="shared" si="8"/>
        <v>100</v>
      </c>
      <c r="O68" s="53">
        <f t="shared" si="9"/>
        <v>-71082.559999999939</v>
      </c>
      <c r="P68" s="53">
        <f t="shared" si="10"/>
        <v>92.400493428411551</v>
      </c>
      <c r="Q68" s="53">
        <f t="shared" si="11"/>
        <v>104644.93000000005</v>
      </c>
      <c r="R68" s="53">
        <f t="shared" si="12"/>
        <v>113.77577491402131</v>
      </c>
    </row>
    <row r="69" spans="1:18" s="3" customFormat="1" ht="22.5" customHeight="1" x14ac:dyDescent="0.25">
      <c r="A69" s="91" t="s">
        <v>125</v>
      </c>
      <c r="B69" s="71" t="s">
        <v>100</v>
      </c>
      <c r="C69" s="71" t="s">
        <v>19</v>
      </c>
      <c r="D69" s="71" t="s">
        <v>8</v>
      </c>
      <c r="E69" s="71" t="s">
        <v>105</v>
      </c>
      <c r="F69" s="71" t="s">
        <v>10</v>
      </c>
      <c r="G69" s="60" t="s">
        <v>34</v>
      </c>
      <c r="H69" s="64">
        <f>H70+H76+H80+H88+H90</f>
        <v>218484018.15000001</v>
      </c>
      <c r="I69" s="61">
        <f>I70+I76+I80+I88+I90</f>
        <v>83306732.210000008</v>
      </c>
      <c r="J69" s="64">
        <f>J70+J76+J80+J88+J90</f>
        <v>83628732.210000008</v>
      </c>
      <c r="K69" s="64">
        <f>K70+K76+K80+K88+K90</f>
        <v>83628732.210000008</v>
      </c>
      <c r="L69" s="64">
        <f>L70+L76+L80+L88+L90</f>
        <v>79566843.949999988</v>
      </c>
      <c r="M69" s="44">
        <f t="shared" si="7"/>
        <v>322000</v>
      </c>
      <c r="N69" s="44">
        <f>J69/I69*100</f>
        <v>100.38652338347434</v>
      </c>
      <c r="O69" s="44">
        <f t="shared" si="9"/>
        <v>-4061888.2600000203</v>
      </c>
      <c r="P69" s="44">
        <f t="shared" si="10"/>
        <v>95.142951288798429</v>
      </c>
      <c r="Q69" s="44">
        <f t="shared" si="11"/>
        <v>-138917174.20000002</v>
      </c>
      <c r="R69" s="44">
        <f>L69/H69*100</f>
        <v>36.417695272966576</v>
      </c>
    </row>
    <row r="70" spans="1:18" s="4" customFormat="1" ht="22.5" customHeight="1" x14ac:dyDescent="0.25">
      <c r="A70" s="91" t="s">
        <v>126</v>
      </c>
      <c r="B70" s="71" t="s">
        <v>100</v>
      </c>
      <c r="C70" s="71" t="s">
        <v>19</v>
      </c>
      <c r="D70" s="71" t="s">
        <v>21</v>
      </c>
      <c r="E70" s="71" t="s">
        <v>105</v>
      </c>
      <c r="F70" s="71" t="s">
        <v>10</v>
      </c>
      <c r="G70" s="60"/>
      <c r="H70" s="64">
        <f>H71</f>
        <v>4804200</v>
      </c>
      <c r="I70" s="61">
        <f>I71</f>
        <v>3718000</v>
      </c>
      <c r="J70" s="64">
        <f>J71</f>
        <v>3718000</v>
      </c>
      <c r="K70" s="64">
        <f>K71</f>
        <v>3718000</v>
      </c>
      <c r="L70" s="64">
        <f>L71</f>
        <v>3718000</v>
      </c>
      <c r="M70" s="44">
        <f t="shared" si="7"/>
        <v>0</v>
      </c>
      <c r="N70" s="44">
        <f t="shared" si="8"/>
        <v>100</v>
      </c>
      <c r="O70" s="44">
        <f t="shared" si="9"/>
        <v>0</v>
      </c>
      <c r="P70" s="44">
        <f t="shared" si="10"/>
        <v>100</v>
      </c>
      <c r="Q70" s="44">
        <f t="shared" si="11"/>
        <v>-1086200</v>
      </c>
      <c r="R70" s="44">
        <f t="shared" si="12"/>
        <v>77.390616543857462</v>
      </c>
    </row>
    <row r="71" spans="1:18" ht="22.5" x14ac:dyDescent="0.25">
      <c r="A71" s="89" t="s">
        <v>127</v>
      </c>
      <c r="B71" s="81" t="s">
        <v>100</v>
      </c>
      <c r="C71" s="81" t="s">
        <v>19</v>
      </c>
      <c r="D71" s="81" t="s">
        <v>21</v>
      </c>
      <c r="E71" s="81" t="s">
        <v>128</v>
      </c>
      <c r="F71" s="81" t="s">
        <v>10</v>
      </c>
      <c r="G71" s="63"/>
      <c r="H71" s="90">
        <f>H72+H73+H74+H75</f>
        <v>4804200</v>
      </c>
      <c r="I71" s="73">
        <f>I72+I73+I74+I75</f>
        <v>3718000</v>
      </c>
      <c r="J71" s="90">
        <f>J72+J73+J74+J75</f>
        <v>3718000</v>
      </c>
      <c r="K71" s="90">
        <f>K72+K73+K74+K75</f>
        <v>3718000</v>
      </c>
      <c r="L71" s="90">
        <f>L72+L73+L74+L75</f>
        <v>3718000</v>
      </c>
      <c r="M71" s="79">
        <f t="shared" si="7"/>
        <v>0</v>
      </c>
      <c r="N71" s="79">
        <f t="shared" si="8"/>
        <v>100</v>
      </c>
      <c r="O71" s="79">
        <f t="shared" si="9"/>
        <v>0</v>
      </c>
      <c r="P71" s="79">
        <f t="shared" si="10"/>
        <v>100</v>
      </c>
      <c r="Q71" s="79">
        <f t="shared" si="11"/>
        <v>-1086200</v>
      </c>
      <c r="R71" s="79">
        <f t="shared" si="12"/>
        <v>77.390616543857462</v>
      </c>
    </row>
    <row r="72" spans="1:18" ht="45" x14ac:dyDescent="0.25">
      <c r="A72" s="80" t="s">
        <v>129</v>
      </c>
      <c r="B72" s="70" t="s">
        <v>100</v>
      </c>
      <c r="C72" s="70" t="s">
        <v>19</v>
      </c>
      <c r="D72" s="70" t="s">
        <v>21</v>
      </c>
      <c r="E72" s="70" t="s">
        <v>130</v>
      </c>
      <c r="F72" s="70" t="s">
        <v>131</v>
      </c>
      <c r="G72" s="55"/>
      <c r="H72" s="54">
        <v>1500000</v>
      </c>
      <c r="I72" s="54">
        <v>2000000</v>
      </c>
      <c r="J72" s="54">
        <v>2000000</v>
      </c>
      <c r="K72" s="54">
        <v>2000000</v>
      </c>
      <c r="L72" s="54">
        <v>2000000</v>
      </c>
      <c r="M72" s="53">
        <f t="shared" si="7"/>
        <v>0</v>
      </c>
      <c r="N72" s="53">
        <f t="shared" si="8"/>
        <v>100</v>
      </c>
      <c r="O72" s="53">
        <f t="shared" si="9"/>
        <v>0</v>
      </c>
      <c r="P72" s="53">
        <f t="shared" si="10"/>
        <v>100</v>
      </c>
      <c r="Q72" s="53">
        <f t="shared" si="11"/>
        <v>500000</v>
      </c>
      <c r="R72" s="53">
        <f t="shared" si="12"/>
        <v>133.33333333333331</v>
      </c>
    </row>
    <row r="73" spans="1:18" s="8" customFormat="1" ht="33.75" x14ac:dyDescent="0.25">
      <c r="A73" s="22" t="s">
        <v>132</v>
      </c>
      <c r="B73" s="70" t="s">
        <v>100</v>
      </c>
      <c r="C73" s="70" t="s">
        <v>19</v>
      </c>
      <c r="D73" s="70" t="s">
        <v>21</v>
      </c>
      <c r="E73" s="70" t="s">
        <v>133</v>
      </c>
      <c r="F73" s="70" t="s">
        <v>131</v>
      </c>
      <c r="G73" s="55" t="s">
        <v>35</v>
      </c>
      <c r="H73" s="54">
        <v>2304200</v>
      </c>
      <c r="I73" s="54">
        <v>1718000</v>
      </c>
      <c r="J73" s="54">
        <v>1718000</v>
      </c>
      <c r="K73" s="54">
        <v>1718000</v>
      </c>
      <c r="L73" s="54">
        <v>1718000</v>
      </c>
      <c r="M73" s="53">
        <f t="shared" si="7"/>
        <v>0</v>
      </c>
      <c r="N73" s="53">
        <f>J73/I73*100</f>
        <v>100</v>
      </c>
      <c r="O73" s="53">
        <f t="shared" si="9"/>
        <v>0</v>
      </c>
      <c r="P73" s="53">
        <f t="shared" si="10"/>
        <v>100</v>
      </c>
      <c r="Q73" s="53">
        <f t="shared" si="11"/>
        <v>-586200</v>
      </c>
      <c r="R73" s="53">
        <f t="shared" si="12"/>
        <v>74.559500043399012</v>
      </c>
    </row>
    <row r="74" spans="1:18" s="5" customFormat="1" ht="22.5" x14ac:dyDescent="0.25">
      <c r="A74" s="22" t="s">
        <v>134</v>
      </c>
      <c r="B74" s="70" t="s">
        <v>100</v>
      </c>
      <c r="C74" s="70" t="s">
        <v>19</v>
      </c>
      <c r="D74" s="70" t="s">
        <v>21</v>
      </c>
      <c r="E74" s="70" t="s">
        <v>135</v>
      </c>
      <c r="F74" s="70" t="s">
        <v>131</v>
      </c>
      <c r="G74" s="55" t="s">
        <v>35</v>
      </c>
      <c r="H74" s="54">
        <v>500000</v>
      </c>
      <c r="I74" s="54">
        <v>0</v>
      </c>
      <c r="J74" s="54">
        <v>0</v>
      </c>
      <c r="K74" s="54">
        <v>0</v>
      </c>
      <c r="L74" s="54">
        <v>0</v>
      </c>
      <c r="M74" s="53">
        <f t="shared" si="7"/>
        <v>0</v>
      </c>
      <c r="N74" s="53" t="e">
        <f>J74/I74*100</f>
        <v>#DIV/0!</v>
      </c>
      <c r="O74" s="53">
        <f t="shared" si="9"/>
        <v>0</v>
      </c>
      <c r="P74" s="53" t="e">
        <f t="shared" si="10"/>
        <v>#DIV/0!</v>
      </c>
      <c r="Q74" s="53">
        <f t="shared" si="11"/>
        <v>-500000</v>
      </c>
      <c r="R74" s="53">
        <f t="shared" si="12"/>
        <v>0</v>
      </c>
    </row>
    <row r="75" spans="1:18" s="5" customFormat="1" ht="45" x14ac:dyDescent="0.25">
      <c r="A75" s="80" t="s">
        <v>136</v>
      </c>
      <c r="B75" s="70" t="s">
        <v>100</v>
      </c>
      <c r="C75" s="70" t="s">
        <v>19</v>
      </c>
      <c r="D75" s="70" t="s">
        <v>21</v>
      </c>
      <c r="E75" s="70" t="s">
        <v>137</v>
      </c>
      <c r="F75" s="70" t="s">
        <v>131</v>
      </c>
      <c r="G75" s="55"/>
      <c r="H75" s="54">
        <v>500000</v>
      </c>
      <c r="I75" s="54">
        <v>0</v>
      </c>
      <c r="J75" s="54">
        <v>0</v>
      </c>
      <c r="K75" s="54">
        <v>0</v>
      </c>
      <c r="L75" s="54">
        <v>0</v>
      </c>
      <c r="M75" s="53">
        <f t="shared" si="7"/>
        <v>0</v>
      </c>
      <c r="N75" s="53" t="e">
        <f t="shared" si="8"/>
        <v>#DIV/0!</v>
      </c>
      <c r="O75" s="53">
        <f t="shared" si="9"/>
        <v>0</v>
      </c>
      <c r="P75" s="53" t="e">
        <f t="shared" si="10"/>
        <v>#DIV/0!</v>
      </c>
      <c r="Q75" s="53">
        <f t="shared" si="11"/>
        <v>-500000</v>
      </c>
      <c r="R75" s="53">
        <f t="shared" si="12"/>
        <v>0</v>
      </c>
    </row>
    <row r="76" spans="1:18" s="5" customFormat="1" ht="21" customHeight="1" x14ac:dyDescent="0.25">
      <c r="A76" s="91" t="s">
        <v>138</v>
      </c>
      <c r="B76" s="71" t="s">
        <v>100</v>
      </c>
      <c r="C76" s="71" t="s">
        <v>19</v>
      </c>
      <c r="D76" s="71" t="s">
        <v>139</v>
      </c>
      <c r="E76" s="71" t="s">
        <v>9</v>
      </c>
      <c r="F76" s="71" t="s">
        <v>10</v>
      </c>
      <c r="G76" s="60"/>
      <c r="H76" s="64">
        <f>H77</f>
        <v>11246679.739999998</v>
      </c>
      <c r="I76" s="61">
        <f>I77</f>
        <v>14064921.18</v>
      </c>
      <c r="J76" s="64">
        <f>J77</f>
        <v>14386921.18</v>
      </c>
      <c r="K76" s="64">
        <f>K77</f>
        <v>14386921.18</v>
      </c>
      <c r="L76" s="64">
        <f>L77</f>
        <v>14386298.9</v>
      </c>
      <c r="M76" s="44">
        <f t="shared" si="7"/>
        <v>322000</v>
      </c>
      <c r="N76" s="44">
        <f t="shared" si="8"/>
        <v>102.28938360819168</v>
      </c>
      <c r="O76" s="44">
        <f t="shared" si="9"/>
        <v>-622.27999999932945</v>
      </c>
      <c r="P76" s="44">
        <f t="shared" si="10"/>
        <v>99.99567468263561</v>
      </c>
      <c r="Q76" s="44">
        <f t="shared" si="11"/>
        <v>3139619.160000002</v>
      </c>
      <c r="R76" s="44">
        <f t="shared" si="12"/>
        <v>127.91596482323237</v>
      </c>
    </row>
    <row r="77" spans="1:18" s="3" customFormat="1" ht="45" x14ac:dyDescent="0.25">
      <c r="A77" s="28" t="s">
        <v>140</v>
      </c>
      <c r="B77" s="81" t="s">
        <v>100</v>
      </c>
      <c r="C77" s="81" t="s">
        <v>19</v>
      </c>
      <c r="D77" s="81" t="s">
        <v>139</v>
      </c>
      <c r="E77" s="81" t="s">
        <v>49</v>
      </c>
      <c r="F77" s="81" t="s">
        <v>10</v>
      </c>
      <c r="G77" s="63" t="s">
        <v>35</v>
      </c>
      <c r="H77" s="90">
        <f>H78+H79</f>
        <v>11246679.739999998</v>
      </c>
      <c r="I77" s="73">
        <f>I78+I79</f>
        <v>14064921.18</v>
      </c>
      <c r="J77" s="90">
        <f>J78+J79</f>
        <v>14386921.18</v>
      </c>
      <c r="K77" s="90">
        <f>K78+K79</f>
        <v>14386921.18</v>
      </c>
      <c r="L77" s="90">
        <f>L78+L79</f>
        <v>14386298.9</v>
      </c>
      <c r="M77" s="79">
        <f t="shared" si="7"/>
        <v>322000</v>
      </c>
      <c r="N77" s="79">
        <f>J77/I77*100</f>
        <v>102.28938360819168</v>
      </c>
      <c r="O77" s="79">
        <f t="shared" si="9"/>
        <v>-622.27999999932945</v>
      </c>
      <c r="P77" s="79">
        <f t="shared" si="10"/>
        <v>99.99567468263561</v>
      </c>
      <c r="Q77" s="79">
        <f t="shared" si="11"/>
        <v>3139619.160000002</v>
      </c>
      <c r="R77" s="79">
        <f t="shared" si="12"/>
        <v>127.91596482323237</v>
      </c>
    </row>
    <row r="78" spans="1:18" s="3" customFormat="1" ht="22.5" x14ac:dyDescent="0.25">
      <c r="A78" s="22" t="s">
        <v>141</v>
      </c>
      <c r="B78" s="70" t="s">
        <v>100</v>
      </c>
      <c r="C78" s="70" t="s">
        <v>19</v>
      </c>
      <c r="D78" s="70" t="s">
        <v>139</v>
      </c>
      <c r="E78" s="70" t="s">
        <v>142</v>
      </c>
      <c r="F78" s="70" t="s">
        <v>15</v>
      </c>
      <c r="G78" s="55" t="s">
        <v>35</v>
      </c>
      <c r="H78" s="54">
        <v>1785027.13</v>
      </c>
      <c r="I78" s="54">
        <v>0</v>
      </c>
      <c r="J78" s="54">
        <v>0</v>
      </c>
      <c r="K78" s="54">
        <v>0</v>
      </c>
      <c r="L78" s="54">
        <v>0</v>
      </c>
      <c r="M78" s="53">
        <f t="shared" si="7"/>
        <v>0</v>
      </c>
      <c r="N78" s="53" t="e">
        <f>J78/I78*100</f>
        <v>#DIV/0!</v>
      </c>
      <c r="O78" s="53">
        <f t="shared" si="9"/>
        <v>0</v>
      </c>
      <c r="P78" s="53" t="e">
        <f t="shared" si="10"/>
        <v>#DIV/0!</v>
      </c>
      <c r="Q78" s="53">
        <f t="shared" si="11"/>
        <v>-1785027.13</v>
      </c>
      <c r="R78" s="53">
        <f t="shared" si="12"/>
        <v>0</v>
      </c>
    </row>
    <row r="79" spans="1:18" s="6" customFormat="1" ht="45" x14ac:dyDescent="0.25">
      <c r="A79" s="22" t="s">
        <v>143</v>
      </c>
      <c r="B79" s="70" t="s">
        <v>100</v>
      </c>
      <c r="C79" s="70" t="s">
        <v>19</v>
      </c>
      <c r="D79" s="70" t="s">
        <v>139</v>
      </c>
      <c r="E79" s="70" t="s">
        <v>144</v>
      </c>
      <c r="F79" s="70" t="s">
        <v>15</v>
      </c>
      <c r="G79" s="55"/>
      <c r="H79" s="62">
        <v>9461652.6099999994</v>
      </c>
      <c r="I79" s="54">
        <v>14064921.18</v>
      </c>
      <c r="J79" s="62">
        <v>14386921.18</v>
      </c>
      <c r="K79" s="62">
        <v>14386921.18</v>
      </c>
      <c r="L79" s="62">
        <v>14386298.9</v>
      </c>
      <c r="M79" s="53">
        <f t="shared" si="7"/>
        <v>322000</v>
      </c>
      <c r="N79" s="53">
        <f t="shared" si="8"/>
        <v>102.28938360819168</v>
      </c>
      <c r="O79" s="53">
        <f t="shared" si="9"/>
        <v>-622.27999999932945</v>
      </c>
      <c r="P79" s="53">
        <f t="shared" si="10"/>
        <v>99.99567468263561</v>
      </c>
      <c r="Q79" s="53">
        <f t="shared" si="11"/>
        <v>4924646.290000001</v>
      </c>
      <c r="R79" s="53">
        <f t="shared" si="12"/>
        <v>152.04847919268514</v>
      </c>
    </row>
    <row r="80" spans="1:18" s="3" customFormat="1" ht="22.5" customHeight="1" x14ac:dyDescent="0.25">
      <c r="A80" s="93" t="s">
        <v>145</v>
      </c>
      <c r="B80" s="71" t="s">
        <v>100</v>
      </c>
      <c r="C80" s="71" t="s">
        <v>19</v>
      </c>
      <c r="D80" s="71" t="s">
        <v>13</v>
      </c>
      <c r="E80" s="71" t="s">
        <v>9</v>
      </c>
      <c r="F80" s="71" t="s">
        <v>10</v>
      </c>
      <c r="G80" s="60"/>
      <c r="H80" s="64">
        <f t="shared" ref="H80:L80" si="13">H81</f>
        <v>188265032.81</v>
      </c>
      <c r="I80" s="61">
        <f>I81</f>
        <v>43744955.870000005</v>
      </c>
      <c r="J80" s="64">
        <f t="shared" si="13"/>
        <v>43744955.870000005</v>
      </c>
      <c r="K80" s="64">
        <f t="shared" si="13"/>
        <v>43744955.870000005</v>
      </c>
      <c r="L80" s="64">
        <f t="shared" si="13"/>
        <v>40132880.329999998</v>
      </c>
      <c r="M80" s="44">
        <f t="shared" si="7"/>
        <v>0</v>
      </c>
      <c r="N80" s="44">
        <f t="shared" si="8"/>
        <v>100</v>
      </c>
      <c r="O80" s="44">
        <f t="shared" si="9"/>
        <v>-3612075.5400000066</v>
      </c>
      <c r="P80" s="44">
        <f t="shared" si="10"/>
        <v>91.742875336909094</v>
      </c>
      <c r="Q80" s="44">
        <f t="shared" si="11"/>
        <v>-148132152.48000002</v>
      </c>
      <c r="R80" s="44">
        <f t="shared" si="12"/>
        <v>21.317224835109304</v>
      </c>
    </row>
    <row r="81" spans="1:18" s="3" customFormat="1" ht="45" x14ac:dyDescent="0.25">
      <c r="A81" s="29" t="s">
        <v>140</v>
      </c>
      <c r="B81" s="81" t="s">
        <v>100</v>
      </c>
      <c r="C81" s="81" t="s">
        <v>19</v>
      </c>
      <c r="D81" s="81" t="s">
        <v>13</v>
      </c>
      <c r="E81" s="81" t="s">
        <v>49</v>
      </c>
      <c r="F81" s="81" t="s">
        <v>10</v>
      </c>
      <c r="G81" s="63"/>
      <c r="H81" s="90">
        <f>H82+H83+H84+H85+H86+H87</f>
        <v>188265032.81</v>
      </c>
      <c r="I81" s="73">
        <f>I82+I83+I84+I85+I86+I87</f>
        <v>43744955.870000005</v>
      </c>
      <c r="J81" s="90">
        <f>J82+J83+J84+J85+J86+J87</f>
        <v>43744955.870000005</v>
      </c>
      <c r="K81" s="90">
        <f>K82+K83+K84+K85+K86+K87</f>
        <v>43744955.870000005</v>
      </c>
      <c r="L81" s="90">
        <f>L82+L83+L84+L85+L86+L87</f>
        <v>40132880.329999998</v>
      </c>
      <c r="M81" s="79">
        <f t="shared" si="7"/>
        <v>0</v>
      </c>
      <c r="N81" s="79">
        <f t="shared" si="8"/>
        <v>100</v>
      </c>
      <c r="O81" s="79">
        <f t="shared" si="9"/>
        <v>-3612075.5400000066</v>
      </c>
      <c r="P81" s="79">
        <f t="shared" si="10"/>
        <v>91.742875336909094</v>
      </c>
      <c r="Q81" s="79">
        <f t="shared" si="11"/>
        <v>-148132152.48000002</v>
      </c>
      <c r="R81" s="79">
        <f t="shared" si="12"/>
        <v>21.317224835109304</v>
      </c>
    </row>
    <row r="82" spans="1:18" s="3" customFormat="1" ht="22.5" x14ac:dyDescent="0.25">
      <c r="A82" s="22" t="s">
        <v>146</v>
      </c>
      <c r="B82" s="70" t="s">
        <v>100</v>
      </c>
      <c r="C82" s="70" t="s">
        <v>19</v>
      </c>
      <c r="D82" s="70" t="s">
        <v>13</v>
      </c>
      <c r="E82" s="70" t="s">
        <v>147</v>
      </c>
      <c r="F82" s="70" t="s">
        <v>15</v>
      </c>
      <c r="G82" s="55" t="s">
        <v>36</v>
      </c>
      <c r="H82" s="62">
        <v>16007334.609999999</v>
      </c>
      <c r="I82" s="54">
        <v>19403026.640000001</v>
      </c>
      <c r="J82" s="54">
        <v>19403026.640000001</v>
      </c>
      <c r="K82" s="54">
        <v>19403026.640000001</v>
      </c>
      <c r="L82" s="62">
        <v>15940951.1</v>
      </c>
      <c r="M82" s="53">
        <f t="shared" si="7"/>
        <v>0</v>
      </c>
      <c r="N82" s="53">
        <f>J82/I82*100</f>
        <v>100</v>
      </c>
      <c r="O82" s="53">
        <f t="shared" si="9"/>
        <v>-3462075.540000001</v>
      </c>
      <c r="P82" s="53">
        <f t="shared" si="10"/>
        <v>82.157033517323455</v>
      </c>
      <c r="Q82" s="53">
        <f t="shared" si="11"/>
        <v>-66383.509999999776</v>
      </c>
      <c r="R82" s="53">
        <f t="shared" si="12"/>
        <v>99.585293169554106</v>
      </c>
    </row>
    <row r="83" spans="1:18" s="3" customFormat="1" ht="22.5" x14ac:dyDescent="0.25">
      <c r="A83" s="22" t="s">
        <v>148</v>
      </c>
      <c r="B83" s="70" t="s">
        <v>100</v>
      </c>
      <c r="C83" s="70" t="s">
        <v>19</v>
      </c>
      <c r="D83" s="70" t="s">
        <v>13</v>
      </c>
      <c r="E83" s="70" t="s">
        <v>149</v>
      </c>
      <c r="F83" s="70" t="s">
        <v>15</v>
      </c>
      <c r="G83" s="55" t="s">
        <v>36</v>
      </c>
      <c r="H83" s="54">
        <v>14072222.220000001</v>
      </c>
      <c r="I83" s="54">
        <v>14072260.23</v>
      </c>
      <c r="J83" s="54">
        <v>14072260.23</v>
      </c>
      <c r="K83" s="54">
        <v>14072260.23</v>
      </c>
      <c r="L83" s="54">
        <v>14072260.23</v>
      </c>
      <c r="M83" s="53">
        <f t="shared" si="7"/>
        <v>0</v>
      </c>
      <c r="N83" s="53">
        <f>J83/I83*100</f>
        <v>100</v>
      </c>
      <c r="O83" s="53">
        <f t="shared" si="9"/>
        <v>0</v>
      </c>
      <c r="P83" s="53">
        <f t="shared" si="10"/>
        <v>100</v>
      </c>
      <c r="Q83" s="53">
        <f t="shared" si="11"/>
        <v>38.009999999776483</v>
      </c>
      <c r="R83" s="53">
        <f t="shared" si="12"/>
        <v>100.00027010659301</v>
      </c>
    </row>
    <row r="84" spans="1:18" s="4" customFormat="1" ht="45" x14ac:dyDescent="0.25">
      <c r="A84" s="22" t="s">
        <v>150</v>
      </c>
      <c r="B84" s="70" t="s">
        <v>100</v>
      </c>
      <c r="C84" s="70" t="s">
        <v>19</v>
      </c>
      <c r="D84" s="70" t="s">
        <v>13</v>
      </c>
      <c r="E84" s="70" t="s">
        <v>151</v>
      </c>
      <c r="F84" s="70" t="s">
        <v>15</v>
      </c>
      <c r="G84" s="55"/>
      <c r="H84" s="54">
        <v>25000000</v>
      </c>
      <c r="I84" s="54">
        <v>0</v>
      </c>
      <c r="J84" s="54">
        <v>0</v>
      </c>
      <c r="K84" s="54">
        <v>0</v>
      </c>
      <c r="L84" s="54">
        <v>0</v>
      </c>
      <c r="M84" s="53">
        <f t="shared" si="7"/>
        <v>0</v>
      </c>
      <c r="N84" s="53" t="e">
        <f t="shared" si="8"/>
        <v>#DIV/0!</v>
      </c>
      <c r="O84" s="53">
        <f t="shared" si="9"/>
        <v>0</v>
      </c>
      <c r="P84" s="53" t="e">
        <f t="shared" si="10"/>
        <v>#DIV/0!</v>
      </c>
      <c r="Q84" s="53">
        <f t="shared" si="11"/>
        <v>-25000000</v>
      </c>
      <c r="R84" s="53">
        <f t="shared" si="12"/>
        <v>0</v>
      </c>
    </row>
    <row r="85" spans="1:18" ht="33.75" x14ac:dyDescent="0.25">
      <c r="A85" s="23" t="s">
        <v>152</v>
      </c>
      <c r="B85" s="70" t="s">
        <v>100</v>
      </c>
      <c r="C85" s="70" t="s">
        <v>19</v>
      </c>
      <c r="D85" s="70" t="s">
        <v>13</v>
      </c>
      <c r="E85" s="70" t="s">
        <v>153</v>
      </c>
      <c r="F85" s="70" t="s">
        <v>15</v>
      </c>
      <c r="G85" s="55"/>
      <c r="H85" s="54">
        <v>5133189.8</v>
      </c>
      <c r="I85" s="54">
        <v>9069300</v>
      </c>
      <c r="J85" s="54">
        <v>9069300</v>
      </c>
      <c r="K85" s="54">
        <v>9069300</v>
      </c>
      <c r="L85" s="54">
        <v>9069300</v>
      </c>
      <c r="M85" s="53">
        <f t="shared" si="7"/>
        <v>0</v>
      </c>
      <c r="N85" s="53">
        <f t="shared" si="8"/>
        <v>100</v>
      </c>
      <c r="O85" s="53">
        <f t="shared" si="9"/>
        <v>0</v>
      </c>
      <c r="P85" s="53">
        <f t="shared" si="10"/>
        <v>100</v>
      </c>
      <c r="Q85" s="53">
        <f t="shared" si="11"/>
        <v>3936110.2</v>
      </c>
      <c r="R85" s="53">
        <f t="shared" si="12"/>
        <v>176.67961547028713</v>
      </c>
    </row>
    <row r="86" spans="1:18" ht="22.5" x14ac:dyDescent="0.25">
      <c r="A86" s="80" t="s">
        <v>154</v>
      </c>
      <c r="B86" s="70" t="s">
        <v>100</v>
      </c>
      <c r="C86" s="70" t="s">
        <v>19</v>
      </c>
      <c r="D86" s="70" t="s">
        <v>13</v>
      </c>
      <c r="E86" s="70" t="s">
        <v>155</v>
      </c>
      <c r="F86" s="70" t="s">
        <v>15</v>
      </c>
      <c r="G86" s="55"/>
      <c r="H86" s="62">
        <v>127302286.18000001</v>
      </c>
      <c r="I86" s="54">
        <v>300369</v>
      </c>
      <c r="J86" s="54">
        <v>300369</v>
      </c>
      <c r="K86" s="54">
        <v>300369</v>
      </c>
      <c r="L86" s="54">
        <v>300369</v>
      </c>
      <c r="M86" s="53">
        <f t="shared" si="7"/>
        <v>0</v>
      </c>
      <c r="N86" s="53">
        <f t="shared" si="8"/>
        <v>100</v>
      </c>
      <c r="O86" s="53">
        <f t="shared" si="9"/>
        <v>0</v>
      </c>
      <c r="P86" s="53">
        <f t="shared" si="10"/>
        <v>100</v>
      </c>
      <c r="Q86" s="53">
        <f t="shared" si="11"/>
        <v>-127001917.18000001</v>
      </c>
      <c r="R86" s="53">
        <f t="shared" si="12"/>
        <v>0.23594941537443487</v>
      </c>
    </row>
    <row r="87" spans="1:18" s="3" customFormat="1" ht="22.5" x14ac:dyDescent="0.25">
      <c r="A87" s="22" t="s">
        <v>156</v>
      </c>
      <c r="B87" s="70" t="s">
        <v>100</v>
      </c>
      <c r="C87" s="70" t="s">
        <v>19</v>
      </c>
      <c r="D87" s="70" t="s">
        <v>13</v>
      </c>
      <c r="E87" s="70" t="s">
        <v>157</v>
      </c>
      <c r="F87" s="70" t="s">
        <v>15</v>
      </c>
      <c r="G87" s="55" t="s">
        <v>37</v>
      </c>
      <c r="H87" s="62">
        <v>750000</v>
      </c>
      <c r="I87" s="54">
        <v>900000</v>
      </c>
      <c r="J87" s="54">
        <v>900000</v>
      </c>
      <c r="K87" s="54">
        <v>900000</v>
      </c>
      <c r="L87" s="62">
        <v>750000</v>
      </c>
      <c r="M87" s="53">
        <f t="shared" si="7"/>
        <v>0</v>
      </c>
      <c r="N87" s="53">
        <f>J87/I87*100</f>
        <v>100</v>
      </c>
      <c r="O87" s="53">
        <f t="shared" si="9"/>
        <v>-150000</v>
      </c>
      <c r="P87" s="53">
        <f t="shared" si="10"/>
        <v>83.333333333333343</v>
      </c>
      <c r="Q87" s="53">
        <f t="shared" si="11"/>
        <v>0</v>
      </c>
      <c r="R87" s="53">
        <f t="shared" si="12"/>
        <v>100</v>
      </c>
    </row>
    <row r="88" spans="1:18" s="3" customFormat="1" ht="24.75" customHeight="1" x14ac:dyDescent="0.25">
      <c r="A88" s="91" t="s">
        <v>158</v>
      </c>
      <c r="B88" s="71" t="s">
        <v>100</v>
      </c>
      <c r="C88" s="71" t="s">
        <v>19</v>
      </c>
      <c r="D88" s="71" t="s">
        <v>30</v>
      </c>
      <c r="E88" s="71" t="s">
        <v>105</v>
      </c>
      <c r="F88" s="71" t="s">
        <v>10</v>
      </c>
      <c r="G88" s="60" t="s">
        <v>37</v>
      </c>
      <c r="H88" s="64">
        <f>H89</f>
        <v>238983.98</v>
      </c>
      <c r="I88" s="61">
        <f>I89</f>
        <v>425000</v>
      </c>
      <c r="J88" s="64">
        <f>J89</f>
        <v>425000</v>
      </c>
      <c r="K88" s="64">
        <f>K89</f>
        <v>425000</v>
      </c>
      <c r="L88" s="64">
        <f>L89</f>
        <v>424985.35</v>
      </c>
      <c r="M88" s="44">
        <f t="shared" si="7"/>
        <v>0</v>
      </c>
      <c r="N88" s="44">
        <f>J88/I88*100</f>
        <v>100</v>
      </c>
      <c r="O88" s="44">
        <f t="shared" si="9"/>
        <v>-14.650000000023283</v>
      </c>
      <c r="P88" s="44">
        <f t="shared" si="10"/>
        <v>99.996552941176461</v>
      </c>
      <c r="Q88" s="44">
        <f t="shared" si="11"/>
        <v>186001.36999999997</v>
      </c>
      <c r="R88" s="44">
        <f t="shared" si="12"/>
        <v>177.83005789760466</v>
      </c>
    </row>
    <row r="89" spans="1:18" s="3" customFormat="1" ht="33.75" x14ac:dyDescent="0.25">
      <c r="A89" s="22" t="s">
        <v>159</v>
      </c>
      <c r="B89" s="70" t="s">
        <v>100</v>
      </c>
      <c r="C89" s="70" t="s">
        <v>19</v>
      </c>
      <c r="D89" s="70" t="s">
        <v>30</v>
      </c>
      <c r="E89" s="70" t="s">
        <v>160</v>
      </c>
      <c r="F89" s="70" t="s">
        <v>131</v>
      </c>
      <c r="G89" s="55"/>
      <c r="H89" s="62">
        <v>238983.98</v>
      </c>
      <c r="I89" s="54">
        <v>425000</v>
      </c>
      <c r="J89" s="54">
        <v>425000</v>
      </c>
      <c r="K89" s="54">
        <v>425000</v>
      </c>
      <c r="L89" s="62">
        <v>424985.35</v>
      </c>
      <c r="M89" s="53">
        <f t="shared" si="7"/>
        <v>0</v>
      </c>
      <c r="N89" s="53">
        <f t="shared" si="8"/>
        <v>100</v>
      </c>
      <c r="O89" s="53">
        <f t="shared" si="9"/>
        <v>-14.650000000023283</v>
      </c>
      <c r="P89" s="53">
        <f t="shared" si="10"/>
        <v>99.996552941176461</v>
      </c>
      <c r="Q89" s="53">
        <f t="shared" si="11"/>
        <v>186001.36999999997</v>
      </c>
      <c r="R89" s="53">
        <f t="shared" si="12"/>
        <v>177.83005789760466</v>
      </c>
    </row>
    <row r="90" spans="1:18" s="3" customFormat="1" ht="31.5" customHeight="1" x14ac:dyDescent="0.25">
      <c r="A90" s="93" t="s">
        <v>47</v>
      </c>
      <c r="B90" s="71" t="s">
        <v>100</v>
      </c>
      <c r="C90" s="71" t="s">
        <v>19</v>
      </c>
      <c r="D90" s="71" t="s">
        <v>32</v>
      </c>
      <c r="E90" s="71" t="s">
        <v>105</v>
      </c>
      <c r="F90" s="71" t="s">
        <v>10</v>
      </c>
      <c r="G90" s="60"/>
      <c r="H90" s="64">
        <f>H91+H96+H98</f>
        <v>13929121.620000001</v>
      </c>
      <c r="I90" s="61">
        <f>I91+I96+I98</f>
        <v>21353855.16</v>
      </c>
      <c r="J90" s="64">
        <f>J91+J96+J98</f>
        <v>21353855.16</v>
      </c>
      <c r="K90" s="64">
        <f>K91+K96+K98</f>
        <v>21353855.16</v>
      </c>
      <c r="L90" s="64">
        <f>L91+L96+L98</f>
        <v>20904679.369999997</v>
      </c>
      <c r="M90" s="44">
        <f t="shared" si="7"/>
        <v>0</v>
      </c>
      <c r="N90" s="44">
        <f t="shared" si="8"/>
        <v>100</v>
      </c>
      <c r="O90" s="44">
        <f t="shared" si="9"/>
        <v>-449175.79000000283</v>
      </c>
      <c r="P90" s="44">
        <f t="shared" si="10"/>
        <v>97.896511957047466</v>
      </c>
      <c r="Q90" s="44">
        <f t="shared" si="11"/>
        <v>6975557.7499999963</v>
      </c>
      <c r="R90" s="44">
        <f t="shared" si="12"/>
        <v>150.07894927117448</v>
      </c>
    </row>
    <row r="91" spans="1:18" s="3" customFormat="1" ht="27" customHeight="1" x14ac:dyDescent="0.25">
      <c r="A91" s="29" t="s">
        <v>127</v>
      </c>
      <c r="B91" s="81" t="s">
        <v>100</v>
      </c>
      <c r="C91" s="81" t="s">
        <v>19</v>
      </c>
      <c r="D91" s="81" t="s">
        <v>32</v>
      </c>
      <c r="E91" s="81" t="s">
        <v>128</v>
      </c>
      <c r="F91" s="81" t="s">
        <v>10</v>
      </c>
      <c r="G91" s="63"/>
      <c r="H91" s="90">
        <f>H92+H93+H94+H95</f>
        <v>1077220.49</v>
      </c>
      <c r="I91" s="73">
        <f>I92+I93+I94+I95</f>
        <v>5006018</v>
      </c>
      <c r="J91" s="90">
        <f>J92+J93+J94+J95</f>
        <v>5006018</v>
      </c>
      <c r="K91" s="90">
        <f>K92+K93+K94+K95</f>
        <v>5006018</v>
      </c>
      <c r="L91" s="90">
        <f>L92+L93+L94+L95</f>
        <v>5006018</v>
      </c>
      <c r="M91" s="79">
        <f t="shared" si="7"/>
        <v>0</v>
      </c>
      <c r="N91" s="79">
        <f t="shared" si="8"/>
        <v>100</v>
      </c>
      <c r="O91" s="79">
        <f t="shared" si="9"/>
        <v>0</v>
      </c>
      <c r="P91" s="79">
        <f t="shared" si="10"/>
        <v>100</v>
      </c>
      <c r="Q91" s="79">
        <f t="shared" si="11"/>
        <v>3928797.51</v>
      </c>
      <c r="R91" s="79">
        <f t="shared" si="12"/>
        <v>464.71618823366424</v>
      </c>
    </row>
    <row r="92" spans="1:18" s="3" customFormat="1" ht="33.75" x14ac:dyDescent="0.25">
      <c r="A92" s="22" t="s">
        <v>161</v>
      </c>
      <c r="B92" s="70" t="s">
        <v>100</v>
      </c>
      <c r="C92" s="70" t="s">
        <v>19</v>
      </c>
      <c r="D92" s="70" t="s">
        <v>32</v>
      </c>
      <c r="E92" s="70" t="s">
        <v>162</v>
      </c>
      <c r="F92" s="70" t="s">
        <v>15</v>
      </c>
      <c r="G92" s="55" t="s">
        <v>38</v>
      </c>
      <c r="H92" s="54">
        <v>11220.49</v>
      </c>
      <c r="I92" s="54">
        <v>0</v>
      </c>
      <c r="J92" s="54">
        <v>0</v>
      </c>
      <c r="K92" s="54">
        <v>0</v>
      </c>
      <c r="L92" s="54">
        <v>0</v>
      </c>
      <c r="M92" s="53">
        <f t="shared" si="7"/>
        <v>0</v>
      </c>
      <c r="N92" s="53" t="e">
        <f t="shared" ref="N92:N97" si="14">J92/I92*100</f>
        <v>#DIV/0!</v>
      </c>
      <c r="O92" s="53">
        <f t="shared" si="9"/>
        <v>0</v>
      </c>
      <c r="P92" s="53" t="e">
        <f t="shared" si="10"/>
        <v>#DIV/0!</v>
      </c>
      <c r="Q92" s="53">
        <f t="shared" si="11"/>
        <v>-11220.49</v>
      </c>
      <c r="R92" s="53">
        <f t="shared" si="12"/>
        <v>0</v>
      </c>
    </row>
    <row r="93" spans="1:18" s="3" customFormat="1" ht="22.5" x14ac:dyDescent="0.25">
      <c r="A93" s="22" t="s">
        <v>163</v>
      </c>
      <c r="B93" s="70" t="s">
        <v>100</v>
      </c>
      <c r="C93" s="70" t="s">
        <v>19</v>
      </c>
      <c r="D93" s="70" t="s">
        <v>32</v>
      </c>
      <c r="E93" s="70" t="s">
        <v>164</v>
      </c>
      <c r="F93" s="70" t="s">
        <v>131</v>
      </c>
      <c r="G93" s="55" t="s">
        <v>38</v>
      </c>
      <c r="H93" s="54">
        <v>1066000</v>
      </c>
      <c r="I93" s="54">
        <v>1500000</v>
      </c>
      <c r="J93" s="54">
        <v>1500000</v>
      </c>
      <c r="K93" s="54">
        <v>1500000</v>
      </c>
      <c r="L93" s="54">
        <v>1500000</v>
      </c>
      <c r="M93" s="53">
        <f t="shared" si="7"/>
        <v>0</v>
      </c>
      <c r="N93" s="53">
        <f t="shared" si="14"/>
        <v>100</v>
      </c>
      <c r="O93" s="53">
        <f t="shared" si="9"/>
        <v>0</v>
      </c>
      <c r="P93" s="53">
        <f t="shared" si="10"/>
        <v>100</v>
      </c>
      <c r="Q93" s="53">
        <f t="shared" si="11"/>
        <v>434000</v>
      </c>
      <c r="R93" s="53">
        <f t="shared" si="12"/>
        <v>140.71294559099437</v>
      </c>
    </row>
    <row r="94" spans="1:18" s="3" customFormat="1" ht="56.25" x14ac:dyDescent="0.25">
      <c r="A94" s="22" t="s">
        <v>239</v>
      </c>
      <c r="B94" s="70" t="s">
        <v>100</v>
      </c>
      <c r="C94" s="70" t="s">
        <v>19</v>
      </c>
      <c r="D94" s="70" t="s">
        <v>32</v>
      </c>
      <c r="E94" s="70" t="s">
        <v>240</v>
      </c>
      <c r="F94" s="70" t="s">
        <v>131</v>
      </c>
      <c r="G94" s="55"/>
      <c r="H94" s="54">
        <v>0</v>
      </c>
      <c r="I94" s="54">
        <v>1137600</v>
      </c>
      <c r="J94" s="54">
        <v>1137600</v>
      </c>
      <c r="K94" s="54">
        <v>1137600</v>
      </c>
      <c r="L94" s="54">
        <v>1137600</v>
      </c>
      <c r="M94" s="53">
        <f>J94-I94</f>
        <v>0</v>
      </c>
      <c r="N94" s="53">
        <f t="shared" si="14"/>
        <v>100</v>
      </c>
      <c r="O94" s="53">
        <f>L94-K94</f>
        <v>0</v>
      </c>
      <c r="P94" s="53">
        <f>L94/K94*100</f>
        <v>100</v>
      </c>
      <c r="Q94" s="53">
        <f>L94-H94</f>
        <v>1137600</v>
      </c>
      <c r="R94" s="53" t="e">
        <f>L94/H94*100</f>
        <v>#DIV/0!</v>
      </c>
    </row>
    <row r="95" spans="1:18" s="3" customFormat="1" ht="33.75" x14ac:dyDescent="0.25">
      <c r="A95" s="22" t="s">
        <v>241</v>
      </c>
      <c r="B95" s="70" t="s">
        <v>100</v>
      </c>
      <c r="C95" s="70" t="s">
        <v>19</v>
      </c>
      <c r="D95" s="70" t="s">
        <v>32</v>
      </c>
      <c r="E95" s="70" t="s">
        <v>242</v>
      </c>
      <c r="F95" s="70" t="s">
        <v>131</v>
      </c>
      <c r="G95" s="55"/>
      <c r="H95" s="54">
        <v>0</v>
      </c>
      <c r="I95" s="54">
        <v>2368418</v>
      </c>
      <c r="J95" s="54">
        <v>2368418</v>
      </c>
      <c r="K95" s="54">
        <v>2368418</v>
      </c>
      <c r="L95" s="54">
        <v>2368418</v>
      </c>
      <c r="M95" s="53">
        <f>J95-I95</f>
        <v>0</v>
      </c>
      <c r="N95" s="53">
        <f t="shared" si="14"/>
        <v>100</v>
      </c>
      <c r="O95" s="53">
        <f>L95-K95</f>
        <v>0</v>
      </c>
      <c r="P95" s="53">
        <f>L95/K95*100</f>
        <v>100</v>
      </c>
      <c r="Q95" s="53">
        <f>L95-H95</f>
        <v>2368418</v>
      </c>
      <c r="R95" s="53" t="e">
        <f>L95/H95*100</f>
        <v>#DIV/0!</v>
      </c>
    </row>
    <row r="96" spans="1:18" s="3" customFormat="1" ht="45" x14ac:dyDescent="0.25">
      <c r="A96" s="28" t="s">
        <v>53</v>
      </c>
      <c r="B96" s="81" t="s">
        <v>100</v>
      </c>
      <c r="C96" s="81" t="s">
        <v>19</v>
      </c>
      <c r="D96" s="81" t="s">
        <v>32</v>
      </c>
      <c r="E96" s="81" t="s">
        <v>48</v>
      </c>
      <c r="F96" s="81" t="s">
        <v>10</v>
      </c>
      <c r="G96" s="63"/>
      <c r="H96" s="73">
        <f>H97</f>
        <v>0</v>
      </c>
      <c r="I96" s="73">
        <f>I97</f>
        <v>336324</v>
      </c>
      <c r="J96" s="73">
        <f>J97</f>
        <v>336324</v>
      </c>
      <c r="K96" s="73">
        <f>K97</f>
        <v>336324</v>
      </c>
      <c r="L96" s="73">
        <f>L97</f>
        <v>336324</v>
      </c>
      <c r="M96" s="79">
        <f>J96-I96</f>
        <v>0</v>
      </c>
      <c r="N96" s="79">
        <f t="shared" si="14"/>
        <v>100</v>
      </c>
      <c r="O96" s="79">
        <f>L96-K96</f>
        <v>0</v>
      </c>
      <c r="P96" s="79">
        <f>L96/K96*100</f>
        <v>100</v>
      </c>
      <c r="Q96" s="79">
        <f>L96-H96</f>
        <v>336324</v>
      </c>
      <c r="R96" s="79" t="e">
        <f>L96/H96*100</f>
        <v>#DIV/0!</v>
      </c>
    </row>
    <row r="97" spans="1:18" s="3" customFormat="1" ht="45" x14ac:dyDescent="0.25">
      <c r="A97" s="22" t="s">
        <v>243</v>
      </c>
      <c r="B97" s="70" t="s">
        <v>100</v>
      </c>
      <c r="C97" s="70" t="s">
        <v>19</v>
      </c>
      <c r="D97" s="70" t="s">
        <v>32</v>
      </c>
      <c r="E97" s="70" t="s">
        <v>244</v>
      </c>
      <c r="F97" s="70" t="s">
        <v>15</v>
      </c>
      <c r="G97" s="55"/>
      <c r="H97" s="54">
        <v>0</v>
      </c>
      <c r="I97" s="54">
        <v>336324</v>
      </c>
      <c r="J97" s="54">
        <v>336324</v>
      </c>
      <c r="K97" s="54">
        <v>336324</v>
      </c>
      <c r="L97" s="54">
        <v>336324</v>
      </c>
      <c r="M97" s="53">
        <f>J97-I97</f>
        <v>0</v>
      </c>
      <c r="N97" s="53">
        <f t="shared" si="14"/>
        <v>100</v>
      </c>
      <c r="O97" s="53">
        <f>L97-K97</f>
        <v>0</v>
      </c>
      <c r="P97" s="53">
        <f>L97/K97*100</f>
        <v>100</v>
      </c>
      <c r="Q97" s="53">
        <f>L97-H97</f>
        <v>336324</v>
      </c>
      <c r="R97" s="53" t="e">
        <f>L97/H97*100</f>
        <v>#DIV/0!</v>
      </c>
    </row>
    <row r="98" spans="1:18" s="6" customFormat="1" ht="18" customHeight="1" x14ac:dyDescent="0.25">
      <c r="A98" s="28" t="s">
        <v>165</v>
      </c>
      <c r="B98" s="81" t="s">
        <v>100</v>
      </c>
      <c r="C98" s="81" t="s">
        <v>19</v>
      </c>
      <c r="D98" s="81" t="s">
        <v>32</v>
      </c>
      <c r="E98" s="81" t="s">
        <v>93</v>
      </c>
      <c r="F98" s="81" t="s">
        <v>10</v>
      </c>
      <c r="G98" s="63"/>
      <c r="H98" s="90">
        <f t="shared" ref="H98:L98" si="15">H99</f>
        <v>12851901.130000001</v>
      </c>
      <c r="I98" s="73">
        <f>I99</f>
        <v>16011513.16</v>
      </c>
      <c r="J98" s="90">
        <f t="shared" si="15"/>
        <v>16011513.16</v>
      </c>
      <c r="K98" s="90">
        <f t="shared" si="15"/>
        <v>16011513.16</v>
      </c>
      <c r="L98" s="90">
        <f t="shared" si="15"/>
        <v>15562337.369999999</v>
      </c>
      <c r="M98" s="79">
        <f t="shared" si="7"/>
        <v>0</v>
      </c>
      <c r="N98" s="79">
        <f t="shared" si="8"/>
        <v>100</v>
      </c>
      <c r="O98" s="79">
        <f t="shared" si="9"/>
        <v>-449175.79000000097</v>
      </c>
      <c r="P98" s="79">
        <f t="shared" si="10"/>
        <v>97.194669950856778</v>
      </c>
      <c r="Q98" s="79">
        <f t="shared" si="11"/>
        <v>2710436.2399999984</v>
      </c>
      <c r="R98" s="79">
        <f t="shared" si="12"/>
        <v>121.08976884107105</v>
      </c>
    </row>
    <row r="99" spans="1:18" s="3" customFormat="1" ht="45" x14ac:dyDescent="0.25">
      <c r="A99" s="23" t="s">
        <v>166</v>
      </c>
      <c r="B99" s="70" t="s">
        <v>100</v>
      </c>
      <c r="C99" s="70" t="s">
        <v>19</v>
      </c>
      <c r="D99" s="70" t="s">
        <v>32</v>
      </c>
      <c r="E99" s="70" t="s">
        <v>167</v>
      </c>
      <c r="F99" s="70" t="s">
        <v>131</v>
      </c>
      <c r="G99" s="55"/>
      <c r="H99" s="62">
        <v>12851901.130000001</v>
      </c>
      <c r="I99" s="54">
        <v>16011513.16</v>
      </c>
      <c r="J99" s="54">
        <v>16011513.16</v>
      </c>
      <c r="K99" s="54">
        <v>16011513.16</v>
      </c>
      <c r="L99" s="62">
        <v>15562337.369999999</v>
      </c>
      <c r="M99" s="53">
        <f t="shared" si="7"/>
        <v>0</v>
      </c>
      <c r="N99" s="53">
        <f t="shared" si="8"/>
        <v>100</v>
      </c>
      <c r="O99" s="53">
        <f t="shared" si="9"/>
        <v>-449175.79000000097</v>
      </c>
      <c r="P99" s="53">
        <f t="shared" si="10"/>
        <v>97.194669950856778</v>
      </c>
      <c r="Q99" s="53">
        <f t="shared" si="11"/>
        <v>2710436.2399999984</v>
      </c>
      <c r="R99" s="53">
        <f t="shared" si="12"/>
        <v>121.08976884107105</v>
      </c>
    </row>
    <row r="100" spans="1:18" s="3" customFormat="1" ht="32.25" customHeight="1" x14ac:dyDescent="0.25">
      <c r="A100" s="87" t="s">
        <v>168</v>
      </c>
      <c r="B100" s="71" t="s">
        <v>100</v>
      </c>
      <c r="C100" s="71" t="s">
        <v>21</v>
      </c>
      <c r="D100" s="71" t="s">
        <v>8</v>
      </c>
      <c r="E100" s="71" t="s">
        <v>105</v>
      </c>
      <c r="F100" s="71" t="s">
        <v>10</v>
      </c>
      <c r="G100" s="60"/>
      <c r="H100" s="64">
        <f>H101+H118+H124</f>
        <v>469249825.05000001</v>
      </c>
      <c r="I100" s="61">
        <f>I101+I118+I124</f>
        <v>205712050.33999997</v>
      </c>
      <c r="J100" s="64">
        <f>J101+J118+J124</f>
        <v>205722982.08999997</v>
      </c>
      <c r="K100" s="64">
        <f>K101+K118+K124</f>
        <v>205722982.08999997</v>
      </c>
      <c r="L100" s="64">
        <f>L101+L118+L124</f>
        <v>197703549.05999997</v>
      </c>
      <c r="M100" s="44">
        <f t="shared" si="7"/>
        <v>10931.75</v>
      </c>
      <c r="N100" s="44">
        <f t="shared" si="8"/>
        <v>100.00531410288407</v>
      </c>
      <c r="O100" s="44">
        <f t="shared" si="9"/>
        <v>-8019433.0300000012</v>
      </c>
      <c r="P100" s="44">
        <f t="shared" si="10"/>
        <v>96.101829290763604</v>
      </c>
      <c r="Q100" s="44">
        <f t="shared" si="11"/>
        <v>-271546275.99000001</v>
      </c>
      <c r="R100" s="44">
        <f t="shared" si="12"/>
        <v>42.131832236471062</v>
      </c>
    </row>
    <row r="101" spans="1:18" s="3" customFormat="1" ht="22.5" customHeight="1" x14ac:dyDescent="0.25">
      <c r="A101" s="91" t="s">
        <v>169</v>
      </c>
      <c r="B101" s="71" t="s">
        <v>100</v>
      </c>
      <c r="C101" s="71" t="s">
        <v>21</v>
      </c>
      <c r="D101" s="71" t="s">
        <v>7</v>
      </c>
      <c r="E101" s="71" t="s">
        <v>105</v>
      </c>
      <c r="F101" s="71" t="s">
        <v>10</v>
      </c>
      <c r="G101" s="60" t="s">
        <v>39</v>
      </c>
      <c r="H101" s="64">
        <f>H102+H113+H116</f>
        <v>462894101.48000002</v>
      </c>
      <c r="I101" s="61">
        <f>I102+I113+I116</f>
        <v>200011875.53</v>
      </c>
      <c r="J101" s="64">
        <f>J102+J113+J116</f>
        <v>200022807.28</v>
      </c>
      <c r="K101" s="64">
        <f>K102+K113+K116</f>
        <v>200022807.28</v>
      </c>
      <c r="L101" s="64">
        <f>L102+L113+L116</f>
        <v>194837947.04999998</v>
      </c>
      <c r="M101" s="44">
        <f t="shared" si="7"/>
        <v>10931.75</v>
      </c>
      <c r="N101" s="44">
        <f>J101/I101*100</f>
        <v>100.00546555046846</v>
      </c>
      <c r="O101" s="44">
        <f t="shared" si="9"/>
        <v>-5184860.2300000191</v>
      </c>
      <c r="P101" s="44">
        <f t="shared" si="10"/>
        <v>97.407865482688663</v>
      </c>
      <c r="Q101" s="44">
        <f t="shared" si="11"/>
        <v>-268056154.43000004</v>
      </c>
      <c r="R101" s="44">
        <f t="shared" si="12"/>
        <v>42.091257250211086</v>
      </c>
    </row>
    <row r="102" spans="1:18" s="3" customFormat="1" ht="45" x14ac:dyDescent="0.25">
      <c r="A102" s="28" t="s">
        <v>170</v>
      </c>
      <c r="B102" s="81" t="s">
        <v>100</v>
      </c>
      <c r="C102" s="81" t="s">
        <v>21</v>
      </c>
      <c r="D102" s="81" t="s">
        <v>7</v>
      </c>
      <c r="E102" s="81" t="s">
        <v>48</v>
      </c>
      <c r="F102" s="81" t="s">
        <v>10</v>
      </c>
      <c r="G102" s="63" t="s">
        <v>39</v>
      </c>
      <c r="H102" s="90">
        <f>H103+H104+H105+H106+H107+H108+H109+H110+H111+H112</f>
        <v>455356186.44</v>
      </c>
      <c r="I102" s="73">
        <f>I103+I104+I105+I106+I107+I108+I109+I110+I111+I112</f>
        <v>191230849.16</v>
      </c>
      <c r="J102" s="90">
        <f>J103+J104+J105+J106+J107+J108+J109+J110+J111+J112</f>
        <v>191186849.16</v>
      </c>
      <c r="K102" s="90">
        <f>K103+K104+K105+K106+K107+K108+K109+K110+K111+K112</f>
        <v>191186849.16</v>
      </c>
      <c r="L102" s="90">
        <f>L103+L104+L105+L106+L107+L108+L109+L110+L111+L112</f>
        <v>186052737.56999999</v>
      </c>
      <c r="M102" s="79">
        <f t="shared" si="7"/>
        <v>-44000</v>
      </c>
      <c r="N102" s="79">
        <f>J102/I102*100</f>
        <v>99.976991160059541</v>
      </c>
      <c r="O102" s="99">
        <f t="shared" si="9"/>
        <v>-5134111.5900000036</v>
      </c>
      <c r="P102" s="79">
        <f t="shared" si="10"/>
        <v>97.314610490963531</v>
      </c>
      <c r="Q102" s="79">
        <f t="shared" si="11"/>
        <v>-269303448.87</v>
      </c>
      <c r="R102" s="79">
        <f t="shared" si="12"/>
        <v>40.858726225852045</v>
      </c>
    </row>
    <row r="103" spans="1:18" s="102" customFormat="1" ht="45" x14ac:dyDescent="0.25">
      <c r="A103" s="80" t="s">
        <v>171</v>
      </c>
      <c r="B103" s="103" t="s">
        <v>100</v>
      </c>
      <c r="C103" s="103" t="s">
        <v>21</v>
      </c>
      <c r="D103" s="103" t="s">
        <v>7</v>
      </c>
      <c r="E103" s="103" t="s">
        <v>172</v>
      </c>
      <c r="F103" s="103" t="s">
        <v>15</v>
      </c>
      <c r="G103" s="85"/>
      <c r="H103" s="104">
        <v>15000</v>
      </c>
      <c r="I103" s="86">
        <v>50000</v>
      </c>
      <c r="J103" s="104">
        <v>6000</v>
      </c>
      <c r="K103" s="104">
        <v>6000</v>
      </c>
      <c r="L103" s="104">
        <v>0</v>
      </c>
      <c r="M103" s="53">
        <f t="shared" si="7"/>
        <v>-44000</v>
      </c>
      <c r="N103" s="53">
        <f t="shared" si="8"/>
        <v>12</v>
      </c>
      <c r="O103" s="53">
        <f t="shared" si="9"/>
        <v>-6000</v>
      </c>
      <c r="P103" s="53">
        <f t="shared" si="10"/>
        <v>0</v>
      </c>
      <c r="Q103" s="53">
        <f t="shared" si="11"/>
        <v>-15000</v>
      </c>
      <c r="R103" s="53">
        <f t="shared" si="12"/>
        <v>0</v>
      </c>
    </row>
    <row r="104" spans="1:18" s="102" customFormat="1" ht="67.5" x14ac:dyDescent="0.25">
      <c r="A104" s="80" t="s">
        <v>245</v>
      </c>
      <c r="B104" s="103" t="s">
        <v>100</v>
      </c>
      <c r="C104" s="103" t="s">
        <v>21</v>
      </c>
      <c r="D104" s="103" t="s">
        <v>7</v>
      </c>
      <c r="E104" s="103" t="s">
        <v>246</v>
      </c>
      <c r="F104" s="103" t="s">
        <v>20</v>
      </c>
      <c r="G104" s="85"/>
      <c r="H104" s="104">
        <v>0</v>
      </c>
      <c r="I104" s="86">
        <v>4367499.2</v>
      </c>
      <c r="J104" s="86">
        <v>4367499.2</v>
      </c>
      <c r="K104" s="86">
        <v>4367499.2</v>
      </c>
      <c r="L104" s="86">
        <v>4367499.2</v>
      </c>
      <c r="M104" s="53">
        <f>J104-I104</f>
        <v>0</v>
      </c>
      <c r="N104" s="53">
        <f>J104/I104*100</f>
        <v>100</v>
      </c>
      <c r="O104" s="53">
        <f>L104-K104</f>
        <v>0</v>
      </c>
      <c r="P104" s="53">
        <f>L104/K104*100</f>
        <v>100</v>
      </c>
      <c r="Q104" s="53">
        <f>L104-H104</f>
        <v>4367499.2</v>
      </c>
      <c r="R104" s="53" t="e">
        <f>L104/H104*100</f>
        <v>#DIV/0!</v>
      </c>
    </row>
    <row r="105" spans="1:18" s="3" customFormat="1" ht="101.25" x14ac:dyDescent="0.25">
      <c r="A105" s="23" t="s">
        <v>173</v>
      </c>
      <c r="B105" s="70" t="s">
        <v>100</v>
      </c>
      <c r="C105" s="70" t="s">
        <v>21</v>
      </c>
      <c r="D105" s="70" t="s">
        <v>7</v>
      </c>
      <c r="E105" s="70" t="s">
        <v>174</v>
      </c>
      <c r="F105" s="70" t="s">
        <v>20</v>
      </c>
      <c r="G105" s="55"/>
      <c r="H105" s="62">
        <v>8456290.9600000009</v>
      </c>
      <c r="I105" s="54">
        <v>0</v>
      </c>
      <c r="J105" s="62">
        <v>0</v>
      </c>
      <c r="K105" s="62">
        <v>0</v>
      </c>
      <c r="L105" s="62">
        <v>0</v>
      </c>
      <c r="M105" s="53">
        <f t="shared" si="7"/>
        <v>0</v>
      </c>
      <c r="N105" s="53" t="e">
        <f t="shared" si="8"/>
        <v>#DIV/0!</v>
      </c>
      <c r="O105" s="53">
        <f t="shared" si="9"/>
        <v>0</v>
      </c>
      <c r="P105" s="53" t="e">
        <f t="shared" si="10"/>
        <v>#DIV/0!</v>
      </c>
      <c r="Q105" s="53">
        <f t="shared" si="11"/>
        <v>-8456290.9600000009</v>
      </c>
      <c r="R105" s="53">
        <f t="shared" si="12"/>
        <v>0</v>
      </c>
    </row>
    <row r="106" spans="1:18" s="3" customFormat="1" ht="22.5" x14ac:dyDescent="0.25">
      <c r="A106" s="80" t="s">
        <v>175</v>
      </c>
      <c r="B106" s="70" t="s">
        <v>100</v>
      </c>
      <c r="C106" s="70" t="s">
        <v>21</v>
      </c>
      <c r="D106" s="70" t="s">
        <v>7</v>
      </c>
      <c r="E106" s="70" t="s">
        <v>176</v>
      </c>
      <c r="F106" s="70" t="s">
        <v>20</v>
      </c>
      <c r="G106" s="55"/>
      <c r="H106" s="62">
        <v>355319067.22000003</v>
      </c>
      <c r="I106" s="54">
        <v>160831513.16</v>
      </c>
      <c r="J106" s="54">
        <v>160831513.16</v>
      </c>
      <c r="K106" s="54">
        <v>160831513.16</v>
      </c>
      <c r="L106" s="62">
        <v>158007571.56</v>
      </c>
      <c r="M106" s="53">
        <f t="shared" si="7"/>
        <v>0</v>
      </c>
      <c r="N106" s="53">
        <f t="shared" si="8"/>
        <v>100</v>
      </c>
      <c r="O106" s="53">
        <f t="shared" si="9"/>
        <v>-2823941.599999994</v>
      </c>
      <c r="P106" s="53">
        <f t="shared" si="10"/>
        <v>98.244161517531296</v>
      </c>
      <c r="Q106" s="53">
        <f t="shared" si="11"/>
        <v>-197311495.66000003</v>
      </c>
      <c r="R106" s="53">
        <f t="shared" si="12"/>
        <v>44.469207013359551</v>
      </c>
    </row>
    <row r="107" spans="1:18" s="3" customFormat="1" ht="22.5" x14ac:dyDescent="0.25">
      <c r="A107" s="22" t="s">
        <v>175</v>
      </c>
      <c r="B107" s="70" t="s">
        <v>100</v>
      </c>
      <c r="C107" s="70" t="s">
        <v>21</v>
      </c>
      <c r="D107" s="70" t="s">
        <v>7</v>
      </c>
      <c r="E107" s="70" t="s">
        <v>177</v>
      </c>
      <c r="F107" s="70" t="s">
        <v>20</v>
      </c>
      <c r="G107" s="55" t="s">
        <v>40</v>
      </c>
      <c r="H107" s="62">
        <v>15135522.77</v>
      </c>
      <c r="I107" s="54">
        <v>6648147.8099999996</v>
      </c>
      <c r="J107" s="54">
        <v>6648147.8099999996</v>
      </c>
      <c r="K107" s="54">
        <v>6648147.8099999996</v>
      </c>
      <c r="L107" s="62">
        <v>6459513.7000000002</v>
      </c>
      <c r="M107" s="53">
        <f t="shared" si="7"/>
        <v>0</v>
      </c>
      <c r="N107" s="53">
        <f>J107/I107*100</f>
        <v>100</v>
      </c>
      <c r="O107" s="53">
        <f t="shared" si="9"/>
        <v>-188634.1099999994</v>
      </c>
      <c r="P107" s="53">
        <f t="shared" si="10"/>
        <v>97.162606557630085</v>
      </c>
      <c r="Q107" s="53">
        <f t="shared" si="11"/>
        <v>-8676009.0700000003</v>
      </c>
      <c r="R107" s="53">
        <f t="shared" si="12"/>
        <v>42.677836756344824</v>
      </c>
    </row>
    <row r="108" spans="1:18" s="3" customFormat="1" ht="22.5" x14ac:dyDescent="0.25">
      <c r="A108" s="22" t="s">
        <v>178</v>
      </c>
      <c r="B108" s="70" t="s">
        <v>100</v>
      </c>
      <c r="C108" s="70" t="s">
        <v>21</v>
      </c>
      <c r="D108" s="70" t="s">
        <v>7</v>
      </c>
      <c r="E108" s="70" t="s">
        <v>179</v>
      </c>
      <c r="F108" s="70" t="s">
        <v>20</v>
      </c>
      <c r="G108" s="55" t="s">
        <v>40</v>
      </c>
      <c r="H108" s="62">
        <v>3798360.23</v>
      </c>
      <c r="I108" s="54">
        <v>1749875.78</v>
      </c>
      <c r="J108" s="54">
        <v>1749875.78</v>
      </c>
      <c r="K108" s="54">
        <v>1749875.78</v>
      </c>
      <c r="L108" s="62">
        <v>1600398.93</v>
      </c>
      <c r="M108" s="53">
        <f t="shared" si="7"/>
        <v>0</v>
      </c>
      <c r="N108" s="53">
        <f>J108/I108*100</f>
        <v>100</v>
      </c>
      <c r="O108" s="53">
        <f t="shared" si="9"/>
        <v>-149476.85000000009</v>
      </c>
      <c r="P108" s="53">
        <f t="shared" si="10"/>
        <v>91.457859368737587</v>
      </c>
      <c r="Q108" s="53">
        <f t="shared" si="11"/>
        <v>-2197961.2999999998</v>
      </c>
      <c r="R108" s="53">
        <f t="shared" si="12"/>
        <v>42.133942888297355</v>
      </c>
    </row>
    <row r="109" spans="1:18" s="3" customFormat="1" ht="22.5" x14ac:dyDescent="0.25">
      <c r="A109" s="80" t="s">
        <v>175</v>
      </c>
      <c r="B109" s="70" t="s">
        <v>100</v>
      </c>
      <c r="C109" s="70" t="s">
        <v>21</v>
      </c>
      <c r="D109" s="70" t="s">
        <v>7</v>
      </c>
      <c r="E109" s="70" t="s">
        <v>180</v>
      </c>
      <c r="F109" s="70" t="s">
        <v>20</v>
      </c>
      <c r="G109" s="55"/>
      <c r="H109" s="62">
        <v>63088226.299999997</v>
      </c>
      <c r="I109" s="54">
        <v>17560395.559999999</v>
      </c>
      <c r="J109" s="54">
        <v>17560395.559999999</v>
      </c>
      <c r="K109" s="54">
        <v>17560395.559999999</v>
      </c>
      <c r="L109" s="62">
        <v>15606886.34</v>
      </c>
      <c r="M109" s="53">
        <f t="shared" si="7"/>
        <v>0</v>
      </c>
      <c r="N109" s="53">
        <f t="shared" si="8"/>
        <v>100</v>
      </c>
      <c r="O109" s="53">
        <f t="shared" si="9"/>
        <v>-1953509.2199999988</v>
      </c>
      <c r="P109" s="53">
        <f t="shared" si="10"/>
        <v>88.875482825399416</v>
      </c>
      <c r="Q109" s="53">
        <f t="shared" si="11"/>
        <v>-47481339.959999993</v>
      </c>
      <c r="R109" s="53">
        <f t="shared" si="12"/>
        <v>24.738191664773431</v>
      </c>
    </row>
    <row r="110" spans="1:18" s="3" customFormat="1" ht="22.5" x14ac:dyDescent="0.25">
      <c r="A110" s="22" t="s">
        <v>175</v>
      </c>
      <c r="B110" s="70" t="s">
        <v>100</v>
      </c>
      <c r="C110" s="70" t="s">
        <v>21</v>
      </c>
      <c r="D110" s="70" t="s">
        <v>7</v>
      </c>
      <c r="E110" s="70" t="s">
        <v>181</v>
      </c>
      <c r="F110" s="70" t="s">
        <v>20</v>
      </c>
      <c r="G110" s="55"/>
      <c r="H110" s="54">
        <v>9466337.0899999999</v>
      </c>
      <c r="I110" s="54">
        <v>0</v>
      </c>
      <c r="J110" s="54">
        <v>0</v>
      </c>
      <c r="K110" s="54">
        <v>0</v>
      </c>
      <c r="L110" s="54">
        <v>0</v>
      </c>
      <c r="M110" s="53">
        <f t="shared" si="7"/>
        <v>0</v>
      </c>
      <c r="N110" s="53" t="e">
        <f t="shared" si="8"/>
        <v>#DIV/0!</v>
      </c>
      <c r="O110" s="53">
        <f t="shared" si="9"/>
        <v>0</v>
      </c>
      <c r="P110" s="53" t="e">
        <f t="shared" si="10"/>
        <v>#DIV/0!</v>
      </c>
      <c r="Q110" s="53">
        <f t="shared" si="11"/>
        <v>-9466337.0899999999</v>
      </c>
      <c r="R110" s="53">
        <f t="shared" si="12"/>
        <v>0</v>
      </c>
    </row>
    <row r="111" spans="1:18" s="3" customFormat="1" ht="22.5" x14ac:dyDescent="0.25">
      <c r="A111" s="22" t="s">
        <v>178</v>
      </c>
      <c r="B111" s="70" t="s">
        <v>100</v>
      </c>
      <c r="C111" s="70" t="s">
        <v>21</v>
      </c>
      <c r="D111" s="70" t="s">
        <v>7</v>
      </c>
      <c r="E111" s="70" t="s">
        <v>182</v>
      </c>
      <c r="F111" s="70" t="s">
        <v>20</v>
      </c>
      <c r="G111" s="55" t="s">
        <v>40</v>
      </c>
      <c r="H111" s="62">
        <v>67906.06</v>
      </c>
      <c r="I111" s="54">
        <v>23417.65</v>
      </c>
      <c r="J111" s="54">
        <v>23417.65</v>
      </c>
      <c r="K111" s="54">
        <v>23417.65</v>
      </c>
      <c r="L111" s="62">
        <v>10867.84</v>
      </c>
      <c r="M111" s="53">
        <f t="shared" si="7"/>
        <v>0</v>
      </c>
      <c r="N111" s="53">
        <f>J111/I111*100</f>
        <v>100</v>
      </c>
      <c r="O111" s="53">
        <f t="shared" si="9"/>
        <v>-12549.810000000001</v>
      </c>
      <c r="P111" s="53">
        <f t="shared" si="10"/>
        <v>46.408755788902809</v>
      </c>
      <c r="Q111" s="53">
        <f t="shared" si="11"/>
        <v>-57038.22</v>
      </c>
      <c r="R111" s="53">
        <f t="shared" si="12"/>
        <v>16.004227015968826</v>
      </c>
    </row>
    <row r="112" spans="1:18" s="3" customFormat="1" ht="22.5" x14ac:dyDescent="0.25">
      <c r="A112" s="22" t="s">
        <v>183</v>
      </c>
      <c r="B112" s="70" t="s">
        <v>100</v>
      </c>
      <c r="C112" s="70" t="s">
        <v>21</v>
      </c>
      <c r="D112" s="70" t="s">
        <v>7</v>
      </c>
      <c r="E112" s="70" t="s">
        <v>184</v>
      </c>
      <c r="F112" s="70" t="s">
        <v>20</v>
      </c>
      <c r="G112" s="55" t="s">
        <v>40</v>
      </c>
      <c r="H112" s="54">
        <v>9475.81</v>
      </c>
      <c r="I112" s="54">
        <v>0</v>
      </c>
      <c r="J112" s="54">
        <v>0</v>
      </c>
      <c r="K112" s="54">
        <v>0</v>
      </c>
      <c r="L112" s="54">
        <v>0</v>
      </c>
      <c r="M112" s="53">
        <f t="shared" si="7"/>
        <v>0</v>
      </c>
      <c r="N112" s="53" t="e">
        <f>J112/I112*100</f>
        <v>#DIV/0!</v>
      </c>
      <c r="O112" s="53">
        <f t="shared" si="9"/>
        <v>0</v>
      </c>
      <c r="P112" s="53" t="e">
        <f t="shared" si="10"/>
        <v>#DIV/0!</v>
      </c>
      <c r="Q112" s="53">
        <f t="shared" si="11"/>
        <v>-9475.81</v>
      </c>
      <c r="R112" s="53">
        <f t="shared" si="12"/>
        <v>0</v>
      </c>
    </row>
    <row r="113" spans="1:18" s="6" customFormat="1" ht="33.75" x14ac:dyDescent="0.25">
      <c r="A113" s="28" t="s">
        <v>185</v>
      </c>
      <c r="B113" s="81" t="s">
        <v>100</v>
      </c>
      <c r="C113" s="81" t="s">
        <v>21</v>
      </c>
      <c r="D113" s="81" t="s">
        <v>7</v>
      </c>
      <c r="E113" s="81" t="s">
        <v>59</v>
      </c>
      <c r="F113" s="81" t="s">
        <v>10</v>
      </c>
      <c r="G113" s="63"/>
      <c r="H113" s="90">
        <f>H114+H115</f>
        <v>2201402.38</v>
      </c>
      <c r="I113" s="73">
        <f>I114+I115</f>
        <v>4017689.1599999997</v>
      </c>
      <c r="J113" s="90">
        <f>J114+J115</f>
        <v>4017689.1599999997</v>
      </c>
      <c r="K113" s="90">
        <f>K114+K115</f>
        <v>4017689.1599999997</v>
      </c>
      <c r="L113" s="90">
        <f>L114+L115</f>
        <v>4017545.54</v>
      </c>
      <c r="M113" s="79">
        <f t="shared" si="7"/>
        <v>0</v>
      </c>
      <c r="N113" s="79">
        <f t="shared" si="8"/>
        <v>100</v>
      </c>
      <c r="O113" s="79">
        <f t="shared" si="9"/>
        <v>-143.6199999996461</v>
      </c>
      <c r="P113" s="79">
        <f t="shared" si="10"/>
        <v>99.996425308323268</v>
      </c>
      <c r="Q113" s="79">
        <f t="shared" si="11"/>
        <v>1816143.1600000001</v>
      </c>
      <c r="R113" s="79">
        <f t="shared" si="12"/>
        <v>182.49937296788062</v>
      </c>
    </row>
    <row r="114" spans="1:18" s="3" customFormat="1" ht="22.5" x14ac:dyDescent="0.25">
      <c r="A114" s="23" t="s">
        <v>186</v>
      </c>
      <c r="B114" s="70" t="s">
        <v>100</v>
      </c>
      <c r="C114" s="70" t="s">
        <v>21</v>
      </c>
      <c r="D114" s="70" t="s">
        <v>7</v>
      </c>
      <c r="E114" s="70" t="s">
        <v>61</v>
      </c>
      <c r="F114" s="70" t="s">
        <v>15</v>
      </c>
      <c r="G114" s="55"/>
      <c r="H114" s="62">
        <v>2201402.38</v>
      </c>
      <c r="I114" s="54">
        <v>854346.63</v>
      </c>
      <c r="J114" s="54">
        <v>854346.63</v>
      </c>
      <c r="K114" s="54">
        <v>854346.63</v>
      </c>
      <c r="L114" s="62">
        <v>854203.01</v>
      </c>
      <c r="M114" s="53">
        <f t="shared" si="7"/>
        <v>0</v>
      </c>
      <c r="N114" s="53">
        <f t="shared" si="8"/>
        <v>100</v>
      </c>
      <c r="O114" s="53">
        <f t="shared" si="9"/>
        <v>-143.61999999999534</v>
      </c>
      <c r="P114" s="53">
        <f t="shared" si="10"/>
        <v>99.98318949300473</v>
      </c>
      <c r="Q114" s="53">
        <f t="shared" si="11"/>
        <v>-1347199.3699999999</v>
      </c>
      <c r="R114" s="53">
        <f t="shared" si="12"/>
        <v>38.802674956679205</v>
      </c>
    </row>
    <row r="115" spans="1:18" s="3" customFormat="1" ht="45" x14ac:dyDescent="0.25">
      <c r="A115" s="23" t="s">
        <v>247</v>
      </c>
      <c r="B115" s="70" t="s">
        <v>100</v>
      </c>
      <c r="C115" s="70" t="s">
        <v>21</v>
      </c>
      <c r="D115" s="70" t="s">
        <v>7</v>
      </c>
      <c r="E115" s="70" t="s">
        <v>248</v>
      </c>
      <c r="F115" s="70" t="s">
        <v>15</v>
      </c>
      <c r="G115" s="55"/>
      <c r="H115" s="62">
        <v>0</v>
      </c>
      <c r="I115" s="54">
        <v>3163342.53</v>
      </c>
      <c r="J115" s="54">
        <v>3163342.53</v>
      </c>
      <c r="K115" s="54">
        <v>3163342.53</v>
      </c>
      <c r="L115" s="54">
        <v>3163342.53</v>
      </c>
      <c r="M115" s="53">
        <f>J115-I115</f>
        <v>0</v>
      </c>
      <c r="N115" s="53">
        <f>J115/I115*100</f>
        <v>100</v>
      </c>
      <c r="O115" s="53">
        <f>L115-K115</f>
        <v>0</v>
      </c>
      <c r="P115" s="53">
        <f>L115/K115*100</f>
        <v>100</v>
      </c>
      <c r="Q115" s="53">
        <f>L115-H115</f>
        <v>3163342.53</v>
      </c>
      <c r="R115" s="53" t="e">
        <f>L115/H115*100</f>
        <v>#DIV/0!</v>
      </c>
    </row>
    <row r="116" spans="1:18" s="3" customFormat="1" ht="19.5" customHeight="1" x14ac:dyDescent="0.25">
      <c r="A116" s="29" t="s">
        <v>92</v>
      </c>
      <c r="B116" s="81" t="s">
        <v>100</v>
      </c>
      <c r="C116" s="81" t="s">
        <v>21</v>
      </c>
      <c r="D116" s="81" t="s">
        <v>7</v>
      </c>
      <c r="E116" s="81" t="s">
        <v>93</v>
      </c>
      <c r="F116" s="81" t="s">
        <v>10</v>
      </c>
      <c r="G116" s="63"/>
      <c r="H116" s="90">
        <f>H117</f>
        <v>5336512.66</v>
      </c>
      <c r="I116" s="73">
        <f>I117</f>
        <v>4763337.21</v>
      </c>
      <c r="J116" s="90">
        <f>J117</f>
        <v>4818268.96</v>
      </c>
      <c r="K116" s="90">
        <f>K117</f>
        <v>4818268.96</v>
      </c>
      <c r="L116" s="90">
        <f>L117</f>
        <v>4767663.9400000004</v>
      </c>
      <c r="M116" s="79">
        <f t="shared" si="7"/>
        <v>54931.75</v>
      </c>
      <c r="N116" s="79">
        <f t="shared" si="8"/>
        <v>101.15321984521015</v>
      </c>
      <c r="O116" s="79">
        <f t="shared" si="9"/>
        <v>-50605.019999999553</v>
      </c>
      <c r="P116" s="79">
        <f t="shared" si="10"/>
        <v>98.949726127368379</v>
      </c>
      <c r="Q116" s="79">
        <f t="shared" si="11"/>
        <v>-568848.71999999974</v>
      </c>
      <c r="R116" s="79">
        <f t="shared" si="12"/>
        <v>89.340440916334302</v>
      </c>
    </row>
    <row r="117" spans="1:18" s="3" customFormat="1" ht="18" customHeight="1" x14ac:dyDescent="0.25">
      <c r="A117" s="22" t="s">
        <v>187</v>
      </c>
      <c r="B117" s="70" t="s">
        <v>100</v>
      </c>
      <c r="C117" s="70" t="s">
        <v>21</v>
      </c>
      <c r="D117" s="70" t="s">
        <v>7</v>
      </c>
      <c r="E117" s="70" t="s">
        <v>188</v>
      </c>
      <c r="F117" s="70" t="s">
        <v>15</v>
      </c>
      <c r="G117" s="55" t="s">
        <v>41</v>
      </c>
      <c r="H117" s="62">
        <v>5336512.66</v>
      </c>
      <c r="I117" s="54">
        <v>4763337.21</v>
      </c>
      <c r="J117" s="62">
        <v>4818268.96</v>
      </c>
      <c r="K117" s="62">
        <v>4818268.96</v>
      </c>
      <c r="L117" s="62">
        <v>4767663.9400000004</v>
      </c>
      <c r="M117" s="53">
        <f t="shared" si="7"/>
        <v>54931.75</v>
      </c>
      <c r="N117" s="53">
        <f>J117/I117*100</f>
        <v>101.15321984521015</v>
      </c>
      <c r="O117" s="53">
        <f t="shared" si="9"/>
        <v>-50605.019999999553</v>
      </c>
      <c r="P117" s="53">
        <f t="shared" si="10"/>
        <v>98.949726127368379</v>
      </c>
      <c r="Q117" s="53">
        <f t="shared" si="11"/>
        <v>-568848.71999999974</v>
      </c>
      <c r="R117" s="53">
        <f t="shared" si="12"/>
        <v>89.340440916334302</v>
      </c>
    </row>
    <row r="118" spans="1:18" s="3" customFormat="1" ht="21" customHeight="1" x14ac:dyDescent="0.25">
      <c r="A118" s="91" t="s">
        <v>189</v>
      </c>
      <c r="B118" s="71" t="s">
        <v>100</v>
      </c>
      <c r="C118" s="71" t="s">
        <v>21</v>
      </c>
      <c r="D118" s="71" t="s">
        <v>18</v>
      </c>
      <c r="E118" s="71" t="s">
        <v>9</v>
      </c>
      <c r="F118" s="71" t="s">
        <v>10</v>
      </c>
      <c r="G118" s="60" t="s">
        <v>41</v>
      </c>
      <c r="H118" s="64">
        <f>H119</f>
        <v>5028104.0699999994</v>
      </c>
      <c r="I118" s="61">
        <f>I119</f>
        <v>632385.91999999993</v>
      </c>
      <c r="J118" s="64">
        <f>J119</f>
        <v>632385.91999999993</v>
      </c>
      <c r="K118" s="64">
        <f>K119</f>
        <v>632385.91999999993</v>
      </c>
      <c r="L118" s="64">
        <f>L119</f>
        <v>439913.56</v>
      </c>
      <c r="M118" s="44">
        <f t="shared" si="7"/>
        <v>0</v>
      </c>
      <c r="N118" s="44">
        <f>J118/I118*100</f>
        <v>100</v>
      </c>
      <c r="O118" s="44">
        <f t="shared" si="9"/>
        <v>-192472.35999999993</v>
      </c>
      <c r="P118" s="44">
        <f>L118/K118*100</f>
        <v>69.564097821785793</v>
      </c>
      <c r="Q118" s="44">
        <f t="shared" si="11"/>
        <v>-4588190.51</v>
      </c>
      <c r="R118" s="44">
        <f>L118/H118*100</f>
        <v>8.7490941690075257</v>
      </c>
    </row>
    <row r="119" spans="1:18" ht="45" x14ac:dyDescent="0.25">
      <c r="A119" s="28" t="s">
        <v>190</v>
      </c>
      <c r="B119" s="81" t="s">
        <v>100</v>
      </c>
      <c r="C119" s="81" t="s">
        <v>21</v>
      </c>
      <c r="D119" s="81" t="s">
        <v>18</v>
      </c>
      <c r="E119" s="81" t="s">
        <v>48</v>
      </c>
      <c r="F119" s="81" t="s">
        <v>10</v>
      </c>
      <c r="G119" s="63" t="s">
        <v>41</v>
      </c>
      <c r="H119" s="90">
        <f>H120+H121+H122+H123</f>
        <v>5028104.0699999994</v>
      </c>
      <c r="I119" s="73">
        <f>I120+I121+I122+I123</f>
        <v>632385.91999999993</v>
      </c>
      <c r="J119" s="90">
        <f>J120+J121+J122+J123</f>
        <v>632385.91999999993</v>
      </c>
      <c r="K119" s="90">
        <f>K120+K121+K122+K123</f>
        <v>632385.91999999993</v>
      </c>
      <c r="L119" s="90">
        <f>L120+L121+L122+L123</f>
        <v>439913.56</v>
      </c>
      <c r="M119" s="79">
        <f t="shared" si="7"/>
        <v>0</v>
      </c>
      <c r="N119" s="79">
        <f>J119/I119*100</f>
        <v>100</v>
      </c>
      <c r="O119" s="79">
        <f t="shared" si="9"/>
        <v>-192472.35999999993</v>
      </c>
      <c r="P119" s="79">
        <f t="shared" si="10"/>
        <v>69.564097821785793</v>
      </c>
      <c r="Q119" s="79">
        <f t="shared" si="11"/>
        <v>-4588190.51</v>
      </c>
      <c r="R119" s="79">
        <f t="shared" si="12"/>
        <v>8.7490941690075257</v>
      </c>
    </row>
    <row r="120" spans="1:18" s="3" customFormat="1" ht="22.5" x14ac:dyDescent="0.25">
      <c r="A120" s="80" t="s">
        <v>79</v>
      </c>
      <c r="B120" s="70" t="s">
        <v>100</v>
      </c>
      <c r="C120" s="70" t="s">
        <v>21</v>
      </c>
      <c r="D120" s="70" t="s">
        <v>18</v>
      </c>
      <c r="E120" s="70" t="s">
        <v>191</v>
      </c>
      <c r="F120" s="70" t="s">
        <v>20</v>
      </c>
      <c r="G120" s="55"/>
      <c r="H120" s="62">
        <v>3961562.51</v>
      </c>
      <c r="I120" s="54">
        <v>418602.12</v>
      </c>
      <c r="J120" s="54">
        <v>418602.12</v>
      </c>
      <c r="K120" s="54">
        <v>418602.12</v>
      </c>
      <c r="L120" s="62">
        <v>326129.76</v>
      </c>
      <c r="M120" s="53">
        <f t="shared" si="7"/>
        <v>0</v>
      </c>
      <c r="N120" s="53">
        <f t="shared" si="8"/>
        <v>100</v>
      </c>
      <c r="O120" s="53">
        <f t="shared" si="9"/>
        <v>-92472.359999999986</v>
      </c>
      <c r="P120" s="53">
        <f t="shared" si="10"/>
        <v>77.909247091247408</v>
      </c>
      <c r="Q120" s="53">
        <f t="shared" si="11"/>
        <v>-3635432.75</v>
      </c>
      <c r="R120" s="53">
        <f t="shared" si="12"/>
        <v>8.2323517343665493</v>
      </c>
    </row>
    <row r="121" spans="1:18" s="3" customFormat="1" ht="33.75" x14ac:dyDescent="0.25">
      <c r="A121" s="22" t="s">
        <v>192</v>
      </c>
      <c r="B121" s="70" t="s">
        <v>100</v>
      </c>
      <c r="C121" s="70" t="s">
        <v>21</v>
      </c>
      <c r="D121" s="70" t="s">
        <v>18</v>
      </c>
      <c r="E121" s="70" t="s">
        <v>193</v>
      </c>
      <c r="F121" s="70" t="s">
        <v>20</v>
      </c>
      <c r="G121" s="55"/>
      <c r="H121" s="62">
        <v>676000</v>
      </c>
      <c r="I121" s="54">
        <v>0</v>
      </c>
      <c r="J121" s="62">
        <v>0</v>
      </c>
      <c r="K121" s="62">
        <v>0</v>
      </c>
      <c r="L121" s="62">
        <v>0</v>
      </c>
      <c r="M121" s="53">
        <f t="shared" si="7"/>
        <v>0</v>
      </c>
      <c r="N121" s="53" t="e">
        <f t="shared" si="8"/>
        <v>#DIV/0!</v>
      </c>
      <c r="O121" s="53">
        <f t="shared" si="9"/>
        <v>0</v>
      </c>
      <c r="P121" s="53" t="e">
        <f t="shared" si="10"/>
        <v>#DIV/0!</v>
      </c>
      <c r="Q121" s="53">
        <f t="shared" si="11"/>
        <v>-676000</v>
      </c>
      <c r="R121" s="53">
        <f t="shared" si="12"/>
        <v>0</v>
      </c>
    </row>
    <row r="122" spans="1:18" s="3" customFormat="1" ht="22.5" x14ac:dyDescent="0.25">
      <c r="A122" s="22" t="s">
        <v>194</v>
      </c>
      <c r="B122" s="70" t="s">
        <v>100</v>
      </c>
      <c r="C122" s="70" t="s">
        <v>21</v>
      </c>
      <c r="D122" s="70" t="s">
        <v>18</v>
      </c>
      <c r="E122" s="70" t="s">
        <v>195</v>
      </c>
      <c r="F122" s="70" t="s">
        <v>15</v>
      </c>
      <c r="G122" s="55" t="s">
        <v>41</v>
      </c>
      <c r="H122" s="62">
        <v>390541.56</v>
      </c>
      <c r="I122" s="54">
        <v>0</v>
      </c>
      <c r="J122" s="62">
        <v>0</v>
      </c>
      <c r="K122" s="62">
        <v>0</v>
      </c>
      <c r="L122" s="62">
        <v>0</v>
      </c>
      <c r="M122" s="53">
        <f t="shared" si="7"/>
        <v>0</v>
      </c>
      <c r="N122" s="53" t="e">
        <f>J122/I122*100</f>
        <v>#DIV/0!</v>
      </c>
      <c r="O122" s="53">
        <f t="shared" si="9"/>
        <v>0</v>
      </c>
      <c r="P122" s="53" t="e">
        <f t="shared" si="10"/>
        <v>#DIV/0!</v>
      </c>
      <c r="Q122" s="53">
        <f t="shared" si="11"/>
        <v>-390541.56</v>
      </c>
      <c r="R122" s="53">
        <f t="shared" si="12"/>
        <v>0</v>
      </c>
    </row>
    <row r="123" spans="1:18" s="3" customFormat="1" ht="22.5" x14ac:dyDescent="0.25">
      <c r="A123" s="22" t="s">
        <v>249</v>
      </c>
      <c r="B123" s="70" t="s">
        <v>100</v>
      </c>
      <c r="C123" s="70" t="s">
        <v>21</v>
      </c>
      <c r="D123" s="70" t="s">
        <v>18</v>
      </c>
      <c r="E123" s="70" t="s">
        <v>250</v>
      </c>
      <c r="F123" s="70" t="s">
        <v>15</v>
      </c>
      <c r="G123" s="55"/>
      <c r="H123" s="62">
        <v>0</v>
      </c>
      <c r="I123" s="54">
        <v>213783.8</v>
      </c>
      <c r="J123" s="54">
        <v>213783.8</v>
      </c>
      <c r="K123" s="54">
        <v>213783.8</v>
      </c>
      <c r="L123" s="62">
        <v>113783.8</v>
      </c>
      <c r="M123" s="53">
        <f>J123-I123</f>
        <v>0</v>
      </c>
      <c r="N123" s="53">
        <f>J123/I123*100</f>
        <v>100</v>
      </c>
      <c r="O123" s="53">
        <f t="shared" si="9"/>
        <v>-99999.999999999985</v>
      </c>
      <c r="P123" s="53">
        <f t="shared" si="10"/>
        <v>53.223770931193101</v>
      </c>
      <c r="Q123" s="53">
        <f t="shared" si="11"/>
        <v>113783.8</v>
      </c>
      <c r="R123" s="53" t="e">
        <f t="shared" si="12"/>
        <v>#DIV/0!</v>
      </c>
    </row>
    <row r="124" spans="1:18" s="3" customFormat="1" ht="23.25" customHeight="1" x14ac:dyDescent="0.25">
      <c r="A124" s="91" t="s">
        <v>44</v>
      </c>
      <c r="B124" s="71" t="s">
        <v>100</v>
      </c>
      <c r="C124" s="71" t="s">
        <v>21</v>
      </c>
      <c r="D124" s="71" t="s">
        <v>12</v>
      </c>
      <c r="E124" s="71" t="s">
        <v>17</v>
      </c>
      <c r="F124" s="71" t="s">
        <v>14</v>
      </c>
      <c r="G124" s="60" t="s">
        <v>41</v>
      </c>
      <c r="H124" s="64">
        <f>H125</f>
        <v>1327619.5</v>
      </c>
      <c r="I124" s="61">
        <f>I125</f>
        <v>5067788.8899999997</v>
      </c>
      <c r="J124" s="64">
        <f>J125</f>
        <v>5067788.8899999997</v>
      </c>
      <c r="K124" s="64">
        <f>K125</f>
        <v>5067788.8899999997</v>
      </c>
      <c r="L124" s="64">
        <f>L125</f>
        <v>2425688.4500000002</v>
      </c>
      <c r="M124" s="44">
        <f t="shared" si="7"/>
        <v>0</v>
      </c>
      <c r="N124" s="44">
        <f>J124/I124*100</f>
        <v>100</v>
      </c>
      <c r="O124" s="44">
        <f t="shared" si="9"/>
        <v>-2642100.4399999995</v>
      </c>
      <c r="P124" s="44">
        <f t="shared" si="10"/>
        <v>47.864828284115845</v>
      </c>
      <c r="Q124" s="44">
        <f t="shared" si="11"/>
        <v>1098068.9500000002</v>
      </c>
      <c r="R124" s="44">
        <f t="shared" si="12"/>
        <v>182.70961295762831</v>
      </c>
    </row>
    <row r="125" spans="1:18" s="3" customFormat="1" ht="45" x14ac:dyDescent="0.25">
      <c r="A125" s="28" t="s">
        <v>196</v>
      </c>
      <c r="B125" s="81" t="s">
        <v>100</v>
      </c>
      <c r="C125" s="81" t="s">
        <v>21</v>
      </c>
      <c r="D125" s="81" t="s">
        <v>12</v>
      </c>
      <c r="E125" s="81" t="s">
        <v>48</v>
      </c>
      <c r="F125" s="81" t="s">
        <v>10</v>
      </c>
      <c r="G125" s="63"/>
      <c r="H125" s="90">
        <f>H126+H127+H128</f>
        <v>1327619.5</v>
      </c>
      <c r="I125" s="73">
        <f>I126+I127+I128</f>
        <v>5067788.8899999997</v>
      </c>
      <c r="J125" s="90">
        <f>J126+J127+J128</f>
        <v>5067788.8899999997</v>
      </c>
      <c r="K125" s="90">
        <f>K126+K127+K128</f>
        <v>5067788.8899999997</v>
      </c>
      <c r="L125" s="90">
        <f>L126+L127+L128</f>
        <v>2425688.4500000002</v>
      </c>
      <c r="M125" s="79">
        <f t="shared" si="7"/>
        <v>0</v>
      </c>
      <c r="N125" s="79">
        <f t="shared" si="8"/>
        <v>100</v>
      </c>
      <c r="O125" s="79">
        <f t="shared" si="9"/>
        <v>-2642100.4399999995</v>
      </c>
      <c r="P125" s="79">
        <f t="shared" si="10"/>
        <v>47.864828284115845</v>
      </c>
      <c r="Q125" s="79">
        <f t="shared" si="11"/>
        <v>1098068.9500000002</v>
      </c>
      <c r="R125" s="79">
        <f t="shared" si="12"/>
        <v>182.70961295762831</v>
      </c>
    </row>
    <row r="126" spans="1:18" s="3" customFormat="1" ht="56.25" x14ac:dyDescent="0.25">
      <c r="A126" s="23" t="s">
        <v>57</v>
      </c>
      <c r="B126" s="70" t="s">
        <v>100</v>
      </c>
      <c r="C126" s="70" t="s">
        <v>21</v>
      </c>
      <c r="D126" s="70" t="s">
        <v>12</v>
      </c>
      <c r="E126" s="70" t="s">
        <v>197</v>
      </c>
      <c r="F126" s="70" t="s">
        <v>15</v>
      </c>
      <c r="G126" s="55"/>
      <c r="H126" s="62">
        <v>366050</v>
      </c>
      <c r="I126" s="54">
        <v>333856</v>
      </c>
      <c r="J126" s="54">
        <v>333856</v>
      </c>
      <c r="K126" s="54">
        <v>333856</v>
      </c>
      <c r="L126" s="62">
        <v>327700</v>
      </c>
      <c r="M126" s="53">
        <f t="shared" si="7"/>
        <v>0</v>
      </c>
      <c r="N126" s="53">
        <f t="shared" si="8"/>
        <v>100</v>
      </c>
      <c r="O126" s="53">
        <f t="shared" si="9"/>
        <v>-6156</v>
      </c>
      <c r="P126" s="53">
        <f t="shared" si="10"/>
        <v>98.156091248921697</v>
      </c>
      <c r="Q126" s="53">
        <f t="shared" si="11"/>
        <v>-38350</v>
      </c>
      <c r="R126" s="53">
        <f t="shared" si="12"/>
        <v>89.52328916814642</v>
      </c>
    </row>
    <row r="127" spans="1:18" ht="33.75" x14ac:dyDescent="0.25">
      <c r="A127" s="80" t="s">
        <v>198</v>
      </c>
      <c r="B127" s="70" t="s">
        <v>100</v>
      </c>
      <c r="C127" s="70" t="s">
        <v>21</v>
      </c>
      <c r="D127" s="70" t="s">
        <v>12</v>
      </c>
      <c r="E127" s="70" t="s">
        <v>199</v>
      </c>
      <c r="F127" s="70" t="s">
        <v>15</v>
      </c>
      <c r="G127" s="55">
        <v>0</v>
      </c>
      <c r="H127" s="54">
        <v>56569.5</v>
      </c>
      <c r="I127" s="54">
        <v>500000</v>
      </c>
      <c r="J127" s="54">
        <v>500000</v>
      </c>
      <c r="K127" s="54">
        <v>500000</v>
      </c>
      <c r="L127" s="54">
        <v>500000</v>
      </c>
      <c r="M127" s="53">
        <f t="shared" si="7"/>
        <v>0</v>
      </c>
      <c r="N127" s="53">
        <f t="shared" si="8"/>
        <v>100</v>
      </c>
      <c r="O127" s="53">
        <f t="shared" si="9"/>
        <v>0</v>
      </c>
      <c r="P127" s="53">
        <f t="shared" si="10"/>
        <v>100</v>
      </c>
      <c r="Q127" s="53">
        <f t="shared" si="11"/>
        <v>443430.5</v>
      </c>
      <c r="R127" s="53">
        <f t="shared" si="12"/>
        <v>883.86851571960165</v>
      </c>
    </row>
    <row r="128" spans="1:18" s="3" customFormat="1" ht="16.5" customHeight="1" x14ac:dyDescent="0.25">
      <c r="A128" s="22" t="s">
        <v>200</v>
      </c>
      <c r="B128" s="70" t="s">
        <v>100</v>
      </c>
      <c r="C128" s="70" t="s">
        <v>21</v>
      </c>
      <c r="D128" s="70" t="s">
        <v>12</v>
      </c>
      <c r="E128" s="70" t="s">
        <v>201</v>
      </c>
      <c r="F128" s="70" t="s">
        <v>15</v>
      </c>
      <c r="G128" s="55" t="s">
        <v>42</v>
      </c>
      <c r="H128" s="62">
        <v>905000</v>
      </c>
      <c r="I128" s="54">
        <v>4233932.8899999997</v>
      </c>
      <c r="J128" s="54">
        <v>4233932.8899999997</v>
      </c>
      <c r="K128" s="54">
        <v>4233932.8899999997</v>
      </c>
      <c r="L128" s="62">
        <v>1597988.45</v>
      </c>
      <c r="M128" s="53">
        <f t="shared" si="7"/>
        <v>0</v>
      </c>
      <c r="N128" s="53">
        <f>J128/I128*100</f>
        <v>100</v>
      </c>
      <c r="O128" s="53">
        <f t="shared" si="9"/>
        <v>-2635944.4399999995</v>
      </c>
      <c r="P128" s="53">
        <f t="shared" si="10"/>
        <v>37.742413295549426</v>
      </c>
      <c r="Q128" s="53">
        <f t="shared" si="11"/>
        <v>692988.45</v>
      </c>
      <c r="R128" s="53">
        <f t="shared" si="12"/>
        <v>176.57330939226517</v>
      </c>
    </row>
    <row r="129" spans="1:18" s="3" customFormat="1" ht="24" customHeight="1" x14ac:dyDescent="0.25">
      <c r="A129" s="91" t="s">
        <v>202</v>
      </c>
      <c r="B129" s="71" t="s">
        <v>100</v>
      </c>
      <c r="C129" s="71" t="s">
        <v>22</v>
      </c>
      <c r="D129" s="71" t="s">
        <v>8</v>
      </c>
      <c r="E129" s="71" t="s">
        <v>9</v>
      </c>
      <c r="F129" s="71" t="s">
        <v>10</v>
      </c>
      <c r="G129" s="60" t="s">
        <v>42</v>
      </c>
      <c r="H129" s="64">
        <f t="shared" ref="H129:L130" si="16">H130</f>
        <v>931414.2</v>
      </c>
      <c r="I129" s="61">
        <f t="shared" si="16"/>
        <v>0</v>
      </c>
      <c r="J129" s="64">
        <f t="shared" si="16"/>
        <v>0</v>
      </c>
      <c r="K129" s="64">
        <f t="shared" si="16"/>
        <v>0</v>
      </c>
      <c r="L129" s="64">
        <f t="shared" si="16"/>
        <v>0</v>
      </c>
      <c r="M129" s="44">
        <f t="shared" si="7"/>
        <v>0</v>
      </c>
      <c r="N129" s="44" t="e">
        <f>J129/I129*100</f>
        <v>#DIV/0!</v>
      </c>
      <c r="O129" s="44">
        <f t="shared" si="9"/>
        <v>0</v>
      </c>
      <c r="P129" s="44" t="e">
        <f t="shared" si="10"/>
        <v>#DIV/0!</v>
      </c>
      <c r="Q129" s="44">
        <f t="shared" si="11"/>
        <v>-931414.2</v>
      </c>
      <c r="R129" s="44">
        <f t="shared" si="12"/>
        <v>0</v>
      </c>
    </row>
    <row r="130" spans="1:18" s="3" customFormat="1" ht="22.5" customHeight="1" x14ac:dyDescent="0.25">
      <c r="A130" s="91" t="s">
        <v>203</v>
      </c>
      <c r="B130" s="71" t="s">
        <v>100</v>
      </c>
      <c r="C130" s="71" t="s">
        <v>22</v>
      </c>
      <c r="D130" s="71" t="s">
        <v>18</v>
      </c>
      <c r="E130" s="71" t="s">
        <v>9</v>
      </c>
      <c r="F130" s="71" t="s">
        <v>10</v>
      </c>
      <c r="G130" s="60"/>
      <c r="H130" s="61">
        <f t="shared" si="16"/>
        <v>931414.2</v>
      </c>
      <c r="I130" s="61">
        <f t="shared" si="16"/>
        <v>0</v>
      </c>
      <c r="J130" s="61">
        <f t="shared" si="16"/>
        <v>0</v>
      </c>
      <c r="K130" s="61">
        <f t="shared" si="16"/>
        <v>0</v>
      </c>
      <c r="L130" s="61">
        <f t="shared" si="16"/>
        <v>0</v>
      </c>
      <c r="M130" s="44">
        <f t="shared" si="7"/>
        <v>0</v>
      </c>
      <c r="N130" s="44" t="e">
        <f t="shared" si="8"/>
        <v>#DIV/0!</v>
      </c>
      <c r="O130" s="44">
        <f t="shared" si="9"/>
        <v>0</v>
      </c>
      <c r="P130" s="44" t="e">
        <f t="shared" si="10"/>
        <v>#DIV/0!</v>
      </c>
      <c r="Q130" s="44">
        <f t="shared" si="11"/>
        <v>-931414.2</v>
      </c>
      <c r="R130" s="44">
        <f t="shared" si="12"/>
        <v>0</v>
      </c>
    </row>
    <row r="131" spans="1:18" s="3" customFormat="1" ht="22.5" x14ac:dyDescent="0.25">
      <c r="A131" s="89" t="s">
        <v>204</v>
      </c>
      <c r="B131" s="81" t="s">
        <v>100</v>
      </c>
      <c r="C131" s="81" t="s">
        <v>22</v>
      </c>
      <c r="D131" s="81" t="s">
        <v>18</v>
      </c>
      <c r="E131" s="81" t="s">
        <v>205</v>
      </c>
      <c r="F131" s="81" t="s">
        <v>10</v>
      </c>
      <c r="G131" s="63"/>
      <c r="H131" s="90">
        <f t="shared" ref="H131:L131" si="17">H132</f>
        <v>931414.2</v>
      </c>
      <c r="I131" s="73">
        <f>I132</f>
        <v>0</v>
      </c>
      <c r="J131" s="90">
        <f t="shared" si="17"/>
        <v>0</v>
      </c>
      <c r="K131" s="90">
        <f t="shared" si="17"/>
        <v>0</v>
      </c>
      <c r="L131" s="90">
        <f t="shared" si="17"/>
        <v>0</v>
      </c>
      <c r="M131" s="79">
        <f t="shared" si="7"/>
        <v>0</v>
      </c>
      <c r="N131" s="79" t="e">
        <f t="shared" si="8"/>
        <v>#DIV/0!</v>
      </c>
      <c r="O131" s="79">
        <f t="shared" si="9"/>
        <v>0</v>
      </c>
      <c r="P131" s="79" t="e">
        <f t="shared" si="10"/>
        <v>#DIV/0!</v>
      </c>
      <c r="Q131" s="79">
        <f t="shared" si="11"/>
        <v>-931414.2</v>
      </c>
      <c r="R131" s="79">
        <f t="shared" si="12"/>
        <v>0</v>
      </c>
    </row>
    <row r="132" spans="1:18" s="3" customFormat="1" ht="22.5" x14ac:dyDescent="0.25">
      <c r="A132" s="80" t="s">
        <v>206</v>
      </c>
      <c r="B132" s="70" t="s">
        <v>100</v>
      </c>
      <c r="C132" s="70" t="s">
        <v>22</v>
      </c>
      <c r="D132" s="70" t="s">
        <v>18</v>
      </c>
      <c r="E132" s="70" t="s">
        <v>207</v>
      </c>
      <c r="F132" s="70" t="s">
        <v>20</v>
      </c>
      <c r="G132" s="55"/>
      <c r="H132" s="62">
        <v>931414.2</v>
      </c>
      <c r="I132" s="54">
        <v>0</v>
      </c>
      <c r="J132" s="62">
        <v>0</v>
      </c>
      <c r="K132" s="62">
        <v>0</v>
      </c>
      <c r="L132" s="62">
        <v>0</v>
      </c>
      <c r="M132" s="53">
        <f t="shared" si="7"/>
        <v>0</v>
      </c>
      <c r="N132" s="53" t="e">
        <f t="shared" si="8"/>
        <v>#DIV/0!</v>
      </c>
      <c r="O132" s="53">
        <f t="shared" si="9"/>
        <v>0</v>
      </c>
      <c r="P132" s="53" t="e">
        <f t="shared" si="10"/>
        <v>#DIV/0!</v>
      </c>
      <c r="Q132" s="53">
        <f t="shared" si="11"/>
        <v>-931414.2</v>
      </c>
      <c r="R132" s="53">
        <f t="shared" si="12"/>
        <v>0</v>
      </c>
    </row>
    <row r="133" spans="1:18" s="4" customFormat="1" ht="21.75" customHeight="1" x14ac:dyDescent="0.25">
      <c r="A133" s="91" t="s">
        <v>208</v>
      </c>
      <c r="B133" s="71" t="s">
        <v>100</v>
      </c>
      <c r="C133" s="71" t="s">
        <v>30</v>
      </c>
      <c r="D133" s="71" t="s">
        <v>8</v>
      </c>
      <c r="E133" s="71" t="s">
        <v>9</v>
      </c>
      <c r="F133" s="71" t="s">
        <v>10</v>
      </c>
      <c r="G133" s="60"/>
      <c r="H133" s="61">
        <f>H134+H136</f>
        <v>17052463.41</v>
      </c>
      <c r="I133" s="61">
        <f>I134+I136</f>
        <v>21507173.5</v>
      </c>
      <c r="J133" s="61">
        <f>J134+J136</f>
        <v>21507173.5</v>
      </c>
      <c r="K133" s="61">
        <f>K134+K136</f>
        <v>21507173.5</v>
      </c>
      <c r="L133" s="61">
        <f>L134+L136</f>
        <v>21507173.5</v>
      </c>
      <c r="M133" s="44">
        <f t="shared" ref="M133:M140" si="18">J133-I133</f>
        <v>0</v>
      </c>
      <c r="N133" s="44">
        <f t="shared" ref="N133:N140" si="19">J133/I133*100</f>
        <v>100</v>
      </c>
      <c r="O133" s="44">
        <f t="shared" ref="O133:O140" si="20">L133-K133</f>
        <v>0</v>
      </c>
      <c r="P133" s="44">
        <f t="shared" ref="P133:P140" si="21">L133/K133*100</f>
        <v>100</v>
      </c>
      <c r="Q133" s="44">
        <f t="shared" ref="Q133:Q140" si="22">L133-H133</f>
        <v>4454710.09</v>
      </c>
      <c r="R133" s="44">
        <f t="shared" ref="R133:R137" si="23">L133/H133*100</f>
        <v>126.12355753472923</v>
      </c>
    </row>
    <row r="134" spans="1:18" s="3" customFormat="1" ht="18.75" customHeight="1" x14ac:dyDescent="0.25">
      <c r="A134" s="91" t="s">
        <v>209</v>
      </c>
      <c r="B134" s="71" t="s">
        <v>100</v>
      </c>
      <c r="C134" s="71" t="s">
        <v>30</v>
      </c>
      <c r="D134" s="71" t="s">
        <v>7</v>
      </c>
      <c r="E134" s="71" t="s">
        <v>9</v>
      </c>
      <c r="F134" s="71" t="s">
        <v>10</v>
      </c>
      <c r="G134" s="60"/>
      <c r="H134" s="64">
        <f t="shared" ref="H134:L136" si="24">H135</f>
        <v>7587104.2400000002</v>
      </c>
      <c r="I134" s="61">
        <f t="shared" si="24"/>
        <v>7872983</v>
      </c>
      <c r="J134" s="64">
        <f t="shared" si="24"/>
        <v>7872983</v>
      </c>
      <c r="K134" s="64">
        <f t="shared" si="24"/>
        <v>7872983</v>
      </c>
      <c r="L134" s="64">
        <f t="shared" si="24"/>
        <v>7872983</v>
      </c>
      <c r="M134" s="44">
        <f t="shared" si="18"/>
        <v>0</v>
      </c>
      <c r="N134" s="44">
        <f t="shared" si="19"/>
        <v>100</v>
      </c>
      <c r="O134" s="44">
        <f t="shared" si="20"/>
        <v>0</v>
      </c>
      <c r="P134" s="44">
        <f t="shared" si="21"/>
        <v>100</v>
      </c>
      <c r="Q134" s="44">
        <f t="shared" si="22"/>
        <v>285878.75999999978</v>
      </c>
      <c r="R134" s="44">
        <f t="shared" si="23"/>
        <v>103.76795613921868</v>
      </c>
    </row>
    <row r="135" spans="1:18" s="3" customFormat="1" ht="18.75" customHeight="1" x14ac:dyDescent="0.25">
      <c r="A135" s="80" t="s">
        <v>210</v>
      </c>
      <c r="B135" s="70" t="s">
        <v>100</v>
      </c>
      <c r="C135" s="70" t="s">
        <v>30</v>
      </c>
      <c r="D135" s="70" t="s">
        <v>7</v>
      </c>
      <c r="E135" s="70" t="s">
        <v>211</v>
      </c>
      <c r="F135" s="70" t="s">
        <v>212</v>
      </c>
      <c r="G135" s="55"/>
      <c r="H135" s="54">
        <v>7587104.2400000002</v>
      </c>
      <c r="I135" s="54">
        <v>7872983</v>
      </c>
      <c r="J135" s="54">
        <v>7872983</v>
      </c>
      <c r="K135" s="54">
        <v>7872983</v>
      </c>
      <c r="L135" s="54">
        <v>7872983</v>
      </c>
      <c r="M135" s="53">
        <f t="shared" si="18"/>
        <v>0</v>
      </c>
      <c r="N135" s="53">
        <f t="shared" si="19"/>
        <v>100</v>
      </c>
      <c r="O135" s="53">
        <f t="shared" si="20"/>
        <v>0</v>
      </c>
      <c r="P135" s="53">
        <f t="shared" si="21"/>
        <v>100</v>
      </c>
      <c r="Q135" s="53">
        <f t="shared" si="22"/>
        <v>285878.75999999978</v>
      </c>
      <c r="R135" s="53">
        <f t="shared" si="23"/>
        <v>103.76795613921868</v>
      </c>
    </row>
    <row r="136" spans="1:18" s="3" customFormat="1" ht="22.5" customHeight="1" x14ac:dyDescent="0.25">
      <c r="A136" s="94" t="s">
        <v>213</v>
      </c>
      <c r="B136" s="71" t="s">
        <v>100</v>
      </c>
      <c r="C136" s="71" t="s">
        <v>30</v>
      </c>
      <c r="D136" s="71" t="s">
        <v>19</v>
      </c>
      <c r="E136" s="71" t="s">
        <v>9</v>
      </c>
      <c r="F136" s="71" t="s">
        <v>10</v>
      </c>
      <c r="G136" s="60"/>
      <c r="H136" s="64">
        <f t="shared" si="24"/>
        <v>9465359.1699999999</v>
      </c>
      <c r="I136" s="61">
        <f>I137</f>
        <v>13634190.5</v>
      </c>
      <c r="J136" s="64">
        <f t="shared" si="24"/>
        <v>13634190.5</v>
      </c>
      <c r="K136" s="64">
        <f t="shared" si="24"/>
        <v>13634190.5</v>
      </c>
      <c r="L136" s="64">
        <f t="shared" si="24"/>
        <v>13634190.5</v>
      </c>
      <c r="M136" s="44">
        <f t="shared" si="18"/>
        <v>0</v>
      </c>
      <c r="N136" s="44">
        <f t="shared" si="19"/>
        <v>100</v>
      </c>
      <c r="O136" s="44">
        <f t="shared" si="20"/>
        <v>0</v>
      </c>
      <c r="P136" s="44">
        <f t="shared" si="21"/>
        <v>100</v>
      </c>
      <c r="Q136" s="44">
        <f t="shared" si="22"/>
        <v>4168831.33</v>
      </c>
      <c r="R136" s="44">
        <f t="shared" si="23"/>
        <v>144.04303370983439</v>
      </c>
    </row>
    <row r="137" spans="1:18" s="3" customFormat="1" ht="45" x14ac:dyDescent="0.25">
      <c r="A137" s="95" t="s">
        <v>214</v>
      </c>
      <c r="B137" s="96" t="s">
        <v>100</v>
      </c>
      <c r="C137" s="97" t="s">
        <v>30</v>
      </c>
      <c r="D137" s="97" t="s">
        <v>19</v>
      </c>
      <c r="E137" s="97" t="s">
        <v>48</v>
      </c>
      <c r="F137" s="97" t="s">
        <v>10</v>
      </c>
      <c r="G137" s="63" t="s">
        <v>43</v>
      </c>
      <c r="H137" s="90">
        <f>H138+H139+H140</f>
        <v>9465359.1699999999</v>
      </c>
      <c r="I137" s="73">
        <f>I138+I139+I140</f>
        <v>13634190.5</v>
      </c>
      <c r="J137" s="90">
        <f>J138+J139+J140</f>
        <v>13634190.5</v>
      </c>
      <c r="K137" s="90">
        <f>K138+K139+K140</f>
        <v>13634190.5</v>
      </c>
      <c r="L137" s="90">
        <f>L138+L139+L140</f>
        <v>13634190.5</v>
      </c>
      <c r="M137" s="79">
        <f t="shared" si="18"/>
        <v>0</v>
      </c>
      <c r="N137" s="79">
        <f>J137/I137*100</f>
        <v>100</v>
      </c>
      <c r="O137" s="79">
        <f t="shared" si="20"/>
        <v>0</v>
      </c>
      <c r="P137" s="79">
        <f t="shared" si="21"/>
        <v>100</v>
      </c>
      <c r="Q137" s="79">
        <f t="shared" si="22"/>
        <v>4168831.33</v>
      </c>
      <c r="R137" s="79">
        <f t="shared" si="23"/>
        <v>144.04303370983439</v>
      </c>
    </row>
    <row r="138" spans="1:18" s="4" customFormat="1" ht="45" x14ac:dyDescent="0.25">
      <c r="A138" s="98" t="s">
        <v>251</v>
      </c>
      <c r="B138" s="66" t="s">
        <v>100</v>
      </c>
      <c r="C138" s="65" t="s">
        <v>30</v>
      </c>
      <c r="D138" s="66" t="s">
        <v>19</v>
      </c>
      <c r="E138" s="66" t="s">
        <v>216</v>
      </c>
      <c r="F138" s="67" t="s">
        <v>20</v>
      </c>
      <c r="G138" s="55"/>
      <c r="H138" s="54">
        <v>4975051.05</v>
      </c>
      <c r="I138" s="54">
        <v>11762618</v>
      </c>
      <c r="J138" s="54">
        <v>11762618</v>
      </c>
      <c r="K138" s="54">
        <v>11762618</v>
      </c>
      <c r="L138" s="54">
        <v>11762618</v>
      </c>
      <c r="M138" s="53">
        <f t="shared" si="18"/>
        <v>0</v>
      </c>
      <c r="N138" s="53">
        <f t="shared" si="19"/>
        <v>100</v>
      </c>
      <c r="O138" s="53">
        <f t="shared" si="20"/>
        <v>0</v>
      </c>
      <c r="P138" s="53">
        <f t="shared" si="21"/>
        <v>100</v>
      </c>
      <c r="Q138" s="53">
        <f t="shared" si="22"/>
        <v>6787566.9500000002</v>
      </c>
      <c r="R138" s="53">
        <f>L138/H138*100</f>
        <v>236.43210656099703</v>
      </c>
    </row>
    <row r="139" spans="1:18" ht="33.75" x14ac:dyDescent="0.25">
      <c r="A139" s="26" t="s">
        <v>217</v>
      </c>
      <c r="B139" s="66" t="s">
        <v>100</v>
      </c>
      <c r="C139" s="65" t="s">
        <v>30</v>
      </c>
      <c r="D139" s="66" t="s">
        <v>19</v>
      </c>
      <c r="E139" s="66" t="s">
        <v>218</v>
      </c>
      <c r="F139" s="67" t="s">
        <v>212</v>
      </c>
      <c r="G139" s="68"/>
      <c r="H139" s="69">
        <v>769892.17</v>
      </c>
      <c r="I139" s="69">
        <v>1871572.5</v>
      </c>
      <c r="J139" s="69">
        <v>1871572.5</v>
      </c>
      <c r="K139" s="69">
        <v>1871572.5</v>
      </c>
      <c r="L139" s="69">
        <v>1871572.5</v>
      </c>
      <c r="M139" s="53">
        <f t="shared" si="18"/>
        <v>0</v>
      </c>
      <c r="N139" s="53">
        <f t="shared" si="19"/>
        <v>100</v>
      </c>
      <c r="O139" s="53">
        <f t="shared" si="20"/>
        <v>0</v>
      </c>
      <c r="P139" s="53">
        <f t="shared" si="21"/>
        <v>100</v>
      </c>
      <c r="Q139" s="53">
        <f t="shared" si="22"/>
        <v>1101680.33</v>
      </c>
      <c r="R139" s="53">
        <f>L139/H139*100</f>
        <v>243.09540646451825</v>
      </c>
    </row>
    <row r="140" spans="1:18" ht="90" x14ac:dyDescent="0.25">
      <c r="A140" s="26" t="s">
        <v>215</v>
      </c>
      <c r="B140" s="66" t="s">
        <v>100</v>
      </c>
      <c r="C140" s="65" t="s">
        <v>30</v>
      </c>
      <c r="D140" s="66" t="s">
        <v>19</v>
      </c>
      <c r="E140" s="66" t="s">
        <v>219</v>
      </c>
      <c r="F140" s="67" t="s">
        <v>20</v>
      </c>
      <c r="G140" s="68"/>
      <c r="H140" s="69">
        <v>3720415.95</v>
      </c>
      <c r="I140" s="69">
        <v>0</v>
      </c>
      <c r="J140" s="69">
        <v>0</v>
      </c>
      <c r="K140" s="69">
        <v>0</v>
      </c>
      <c r="L140" s="69">
        <v>0</v>
      </c>
      <c r="M140" s="53">
        <f t="shared" si="18"/>
        <v>0</v>
      </c>
      <c r="N140" s="53" t="e">
        <f t="shared" si="19"/>
        <v>#DIV/0!</v>
      </c>
      <c r="O140" s="53">
        <f t="shared" si="20"/>
        <v>0</v>
      </c>
      <c r="P140" s="53" t="e">
        <f t="shared" si="21"/>
        <v>#DIV/0!</v>
      </c>
      <c r="Q140" s="53">
        <f t="shared" si="22"/>
        <v>-3720415.95</v>
      </c>
      <c r="R140" s="53">
        <f>L140/H140*100</f>
        <v>0</v>
      </c>
    </row>
    <row r="141" spans="1:18" x14ac:dyDescent="0.25">
      <c r="A141" s="17"/>
      <c r="B141" s="31"/>
      <c r="C141" s="32"/>
      <c r="D141" s="32"/>
      <c r="E141" s="32"/>
      <c r="F141" s="32"/>
      <c r="G141" s="33"/>
      <c r="H141" s="34"/>
      <c r="I141" s="34"/>
      <c r="J141" s="34"/>
      <c r="K141" s="34"/>
      <c r="L141" s="34"/>
      <c r="M141" s="34"/>
      <c r="N141" s="31"/>
      <c r="O141" s="31"/>
      <c r="P141" s="31"/>
      <c r="Q141" s="31"/>
      <c r="R141" s="31"/>
    </row>
    <row r="142" spans="1:18" x14ac:dyDescent="0.25">
      <c r="A142" s="17"/>
      <c r="B142" s="31"/>
      <c r="C142" s="32"/>
      <c r="D142" s="32"/>
      <c r="E142" s="32"/>
      <c r="F142" s="32"/>
      <c r="G142" s="33"/>
      <c r="H142" s="34"/>
      <c r="I142" s="34"/>
      <c r="J142" s="34"/>
      <c r="K142" s="34"/>
      <c r="L142" s="34"/>
      <c r="M142" s="31"/>
      <c r="N142" s="31"/>
      <c r="O142" s="31"/>
      <c r="P142" s="31"/>
      <c r="Q142" s="31"/>
      <c r="R142" s="31"/>
    </row>
    <row r="143" spans="1:18" x14ac:dyDescent="0.25">
      <c r="A143" s="17" t="s">
        <v>220</v>
      </c>
      <c r="B143" s="31"/>
      <c r="C143" s="32"/>
      <c r="D143" s="32"/>
      <c r="E143" s="32"/>
      <c r="F143" s="32"/>
      <c r="G143" s="33"/>
      <c r="H143" s="34"/>
      <c r="I143" s="33"/>
      <c r="J143" s="31"/>
      <c r="K143" s="31"/>
      <c r="L143" s="31"/>
      <c r="M143" s="31"/>
      <c r="N143" s="31"/>
      <c r="O143" s="31"/>
      <c r="P143" s="31"/>
      <c r="Q143" s="31" t="s">
        <v>221</v>
      </c>
      <c r="R143" s="31"/>
    </row>
  </sheetData>
  <mergeCells count="18">
    <mergeCell ref="Q1:R1"/>
    <mergeCell ref="A2:R2"/>
    <mergeCell ref="A3:R3"/>
    <mergeCell ref="A5:A8"/>
    <mergeCell ref="B5:G8"/>
    <mergeCell ref="H5:H8"/>
    <mergeCell ref="I5:J5"/>
    <mergeCell ref="K5:K8"/>
    <mergeCell ref="L5:L8"/>
    <mergeCell ref="M5:N6"/>
    <mergeCell ref="B9:G9"/>
    <mergeCell ref="O5:R5"/>
    <mergeCell ref="I6:I8"/>
    <mergeCell ref="J6:J8"/>
    <mergeCell ref="O6:P7"/>
    <mergeCell ref="Q6:R7"/>
    <mergeCell ref="M7:M8"/>
    <mergeCell ref="N7:N8"/>
  </mergeCells>
  <printOptions horizontalCentered="1" verticalCentered="1"/>
  <pageMargins left="0.31496062992125984" right="0.11811023622047245" top="0.35433070866141736" bottom="0.39370078740157483" header="0.31496062992125984" footer="0.31496062992125984"/>
  <pageSetup paperSize="9" scale="73" orientation="landscape" r:id="rId1"/>
  <rowBreaks count="1" manualBreakCount="1">
    <brk id="67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 год</vt:lpstr>
      <vt:lpstr>Лист2</vt:lpstr>
      <vt:lpstr>Лист3</vt:lpstr>
      <vt:lpstr>'2024 год'!Область_печати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2025-04-10T13:47:17Z</dcterms:modified>
</cp:coreProperties>
</file>