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2023 год (3)" sheetId="7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 (3)'!$A$5:$R$55</definedName>
    <definedName name="_xlnm._FilterDatabase" localSheetId="1" hidden="1">Лист1!$M$1:$R$1411</definedName>
    <definedName name="_xlnm.Print_Area" localSheetId="0">'2023 год (3)'!$A$1:$R$58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L10" i="7" l="1"/>
  <c r="K10" i="7"/>
  <c r="J10" i="7"/>
  <c r="I10" i="7"/>
  <c r="L36" i="7"/>
  <c r="K36" i="7"/>
  <c r="J36" i="7"/>
  <c r="I36" i="7"/>
  <c r="H36" i="7"/>
  <c r="H10" i="7" s="1"/>
  <c r="L52" i="7"/>
  <c r="K52" i="7"/>
  <c r="J52" i="7"/>
  <c r="I52" i="7"/>
  <c r="H52" i="7"/>
  <c r="N28" i="7"/>
  <c r="N27" i="7"/>
  <c r="N49" i="7"/>
  <c r="L43" i="7"/>
  <c r="L42" i="7" s="1"/>
  <c r="K43" i="7"/>
  <c r="K42" i="7" s="1"/>
  <c r="J43" i="7"/>
  <c r="J42" i="7" s="1"/>
  <c r="I43" i="7"/>
  <c r="I42" i="7" s="1"/>
  <c r="H43" i="7"/>
  <c r="H42" i="7" s="1"/>
  <c r="L40" i="7"/>
  <c r="K40" i="7"/>
  <c r="J40" i="7"/>
  <c r="I40" i="7"/>
  <c r="H40" i="7"/>
  <c r="L38" i="7"/>
  <c r="L37" i="7" s="1"/>
  <c r="K38" i="7"/>
  <c r="K37" i="7" s="1"/>
  <c r="J38" i="7"/>
  <c r="J37" i="7" s="1"/>
  <c r="I38" i="7"/>
  <c r="I37" i="7" s="1"/>
  <c r="H38" i="7"/>
  <c r="H37" i="7" s="1"/>
  <c r="L34" i="7"/>
  <c r="K34" i="7"/>
  <c r="J34" i="7"/>
  <c r="I34" i="7"/>
  <c r="H34" i="7"/>
  <c r="L32" i="7"/>
  <c r="L27" i="7" s="1"/>
  <c r="K32" i="7"/>
  <c r="J32" i="7"/>
  <c r="J27" i="7" s="1"/>
  <c r="I32" i="7"/>
  <c r="H32" i="7"/>
  <c r="H27" i="7" s="1"/>
  <c r="L25" i="7"/>
  <c r="K25" i="7"/>
  <c r="J25" i="7"/>
  <c r="I25" i="7"/>
  <c r="H25" i="7"/>
  <c r="L22" i="7"/>
  <c r="L21" i="7" s="1"/>
  <c r="K22" i="7"/>
  <c r="J22" i="7"/>
  <c r="J21" i="7" s="1"/>
  <c r="I22" i="7"/>
  <c r="H22" i="7"/>
  <c r="H21" i="7" s="1"/>
  <c r="H18" i="7"/>
  <c r="I21" i="7" l="1"/>
  <c r="K21" i="7"/>
  <c r="I27" i="7"/>
  <c r="K27" i="7"/>
  <c r="P16" i="7" l="1"/>
  <c r="R46" i="7" l="1"/>
  <c r="N46" i="7"/>
  <c r="M46" i="7" l="1"/>
  <c r="O46" i="7"/>
  <c r="Q46" i="7"/>
  <c r="P46" i="7"/>
  <c r="Q45" i="7" l="1"/>
  <c r="R45" i="7"/>
  <c r="P45" i="7"/>
  <c r="O45" i="7"/>
  <c r="M45" i="7"/>
  <c r="N45" i="7"/>
  <c r="M44" i="7" l="1"/>
  <c r="N44" i="7"/>
  <c r="Q44" i="7"/>
  <c r="O44" i="7"/>
  <c r="R44" i="7"/>
  <c r="P44" i="7"/>
  <c r="R43" i="7" l="1"/>
  <c r="P43" i="7"/>
  <c r="Q43" i="7"/>
  <c r="O43" i="7"/>
  <c r="M43" i="7"/>
  <c r="N43" i="7"/>
  <c r="N42" i="7" l="1"/>
  <c r="M42" i="7"/>
  <c r="Q42" i="7"/>
  <c r="O42" i="7"/>
  <c r="R42" i="7"/>
  <c r="P42" i="7"/>
  <c r="R53" i="7" l="1"/>
  <c r="Q53" i="7"/>
  <c r="P53" i="7"/>
  <c r="O53" i="7"/>
  <c r="M53" i="7"/>
  <c r="N52" i="7"/>
  <c r="R49" i="7"/>
  <c r="Q49" i="7"/>
  <c r="P49" i="7"/>
  <c r="O49" i="7"/>
  <c r="M49" i="7"/>
  <c r="R48" i="7"/>
  <c r="N48" i="7"/>
  <c r="R41" i="7"/>
  <c r="Q41" i="7"/>
  <c r="P41" i="7"/>
  <c r="O41" i="7"/>
  <c r="N41" i="7"/>
  <c r="M41" i="7"/>
  <c r="R36" i="7"/>
  <c r="Q36" i="7"/>
  <c r="P36" i="7"/>
  <c r="O36" i="7"/>
  <c r="M36" i="7"/>
  <c r="R35" i="7"/>
  <c r="Q35" i="7"/>
  <c r="P35" i="7"/>
  <c r="O35" i="7"/>
  <c r="M35" i="7"/>
  <c r="R32" i="7"/>
  <c r="Q32" i="7"/>
  <c r="P32" i="7"/>
  <c r="O32" i="7"/>
  <c r="M32" i="7"/>
  <c r="R31" i="7"/>
  <c r="Q31" i="7"/>
  <c r="P31" i="7"/>
  <c r="O31" i="7"/>
  <c r="M31" i="7"/>
  <c r="M30" i="7"/>
  <c r="R28" i="7"/>
  <c r="Q28" i="7"/>
  <c r="P28" i="7"/>
  <c r="O28" i="7"/>
  <c r="M28" i="7"/>
  <c r="R27" i="7"/>
  <c r="Q27" i="7"/>
  <c r="P27" i="7"/>
  <c r="O27" i="7"/>
  <c r="M27" i="7"/>
  <c r="R26" i="7"/>
  <c r="Q26" i="7"/>
  <c r="P26" i="7"/>
  <c r="O26" i="7"/>
  <c r="M26" i="7"/>
  <c r="R24" i="7"/>
  <c r="R22" i="7"/>
  <c r="Q22" i="7"/>
  <c r="P22" i="7"/>
  <c r="O22" i="7"/>
  <c r="M22" i="7"/>
  <c r="I18" i="7"/>
  <c r="I17" i="7" s="1"/>
  <c r="M16" i="7"/>
  <c r="O16" i="7"/>
  <c r="N16" i="7"/>
  <c r="H15" i="7"/>
  <c r="L15" i="7"/>
  <c r="J15" i="7"/>
  <c r="J14" i="7" s="1"/>
  <c r="I15" i="7"/>
  <c r="L14" i="7" l="1"/>
  <c r="M15" i="7"/>
  <c r="K15" i="7"/>
  <c r="O15" i="7" s="1"/>
  <c r="R39" i="7"/>
  <c r="R30" i="7"/>
  <c r="O33" i="7"/>
  <c r="M34" i="7"/>
  <c r="R52" i="7"/>
  <c r="R20" i="7"/>
  <c r="N21" i="7"/>
  <c r="M21" i="7"/>
  <c r="N25" i="7"/>
  <c r="M25" i="7"/>
  <c r="N24" i="7"/>
  <c r="R33" i="7"/>
  <c r="Q33" i="7"/>
  <c r="R40" i="7"/>
  <c r="Q40" i="7"/>
  <c r="O48" i="7"/>
  <c r="O52" i="7"/>
  <c r="N15" i="7"/>
  <c r="Q20" i="7"/>
  <c r="O21" i="7"/>
  <c r="Q24" i="7"/>
  <c r="O25" i="7"/>
  <c r="M33" i="7"/>
  <c r="R34" i="7"/>
  <c r="O34" i="7"/>
  <c r="M48" i="7"/>
  <c r="O51" i="7"/>
  <c r="M52" i="7"/>
  <c r="Q15" i="7"/>
  <c r="H14" i="7"/>
  <c r="H13" i="7" s="1"/>
  <c r="H12" i="7" s="1"/>
  <c r="J13" i="7"/>
  <c r="L13" i="7"/>
  <c r="I14" i="7"/>
  <c r="I13" i="7" s="1"/>
  <c r="I12" i="7" s="1"/>
  <c r="I11" i="7" s="1"/>
  <c r="K14" i="7"/>
  <c r="K13" i="7" s="1"/>
  <c r="K12" i="7" s="1"/>
  <c r="M14" i="7"/>
  <c r="Q16" i="7"/>
  <c r="L18" i="7"/>
  <c r="M20" i="7"/>
  <c r="R21" i="7"/>
  <c r="M24" i="7"/>
  <c r="R25" i="7"/>
  <c r="N30" i="7"/>
  <c r="Q34" i="7"/>
  <c r="Q39" i="7"/>
  <c r="O39" i="7"/>
  <c r="P39" i="7"/>
  <c r="N40" i="7"/>
  <c r="O40" i="7"/>
  <c r="N47" i="7"/>
  <c r="O47" i="7"/>
  <c r="Q48" i="7"/>
  <c r="M50" i="7"/>
  <c r="N50" i="7"/>
  <c r="N51" i="7"/>
  <c r="Q52" i="7"/>
  <c r="Q21" i="7"/>
  <c r="Q25" i="7"/>
  <c r="Q30" i="7"/>
  <c r="O30" i="7"/>
  <c r="P30" i="7"/>
  <c r="M39" i="7"/>
  <c r="N39" i="7"/>
  <c r="M40" i="7"/>
  <c r="M47" i="7"/>
  <c r="M51" i="7"/>
  <c r="P20" i="7"/>
  <c r="P21" i="7"/>
  <c r="P25" i="7"/>
  <c r="P33" i="7"/>
  <c r="P34" i="7"/>
  <c r="P40" i="7"/>
  <c r="P47" i="7"/>
  <c r="P48" i="7"/>
  <c r="P52" i="7"/>
  <c r="L10" i="5"/>
  <c r="P51" i="7" l="1"/>
  <c r="P15" i="7"/>
  <c r="P13" i="7"/>
  <c r="P14" i="7"/>
  <c r="O14" i="7"/>
  <c r="Q14" i="7"/>
  <c r="R47" i="7"/>
  <c r="Q47" i="7"/>
  <c r="N20" i="7"/>
  <c r="R51" i="7"/>
  <c r="Q51" i="7"/>
  <c r="R55" i="7"/>
  <c r="P55" i="7"/>
  <c r="Q55" i="7"/>
  <c r="O55" i="7"/>
  <c r="R38" i="7"/>
  <c r="P38" i="7"/>
  <c r="Q38" i="7"/>
  <c r="O38" i="7"/>
  <c r="Q29" i="7"/>
  <c r="O29" i="7"/>
  <c r="R29" i="7"/>
  <c r="P29" i="7"/>
  <c r="O24" i="7"/>
  <c r="H17" i="7"/>
  <c r="H11" i="7" s="1"/>
  <c r="R19" i="7"/>
  <c r="Q13" i="7"/>
  <c r="O13" i="7"/>
  <c r="L12" i="7"/>
  <c r="N14" i="7"/>
  <c r="P24" i="7"/>
  <c r="N38" i="7"/>
  <c r="M38" i="7"/>
  <c r="N55" i="7"/>
  <c r="M55" i="7"/>
  <c r="M29" i="7"/>
  <c r="N29" i="7"/>
  <c r="O20" i="7"/>
  <c r="Q18" i="7"/>
  <c r="L17" i="7"/>
  <c r="Q19" i="7"/>
  <c r="M13" i="7"/>
  <c r="J12" i="7"/>
  <c r="N13" i="7"/>
  <c r="L11" i="7" l="1"/>
  <c r="R12" i="7"/>
  <c r="P12" i="7"/>
  <c r="R18" i="7"/>
  <c r="R50" i="7"/>
  <c r="O50" i="7"/>
  <c r="Q50" i="7"/>
  <c r="P50" i="7"/>
  <c r="J18" i="7"/>
  <c r="M19" i="7"/>
  <c r="N19" i="7"/>
  <c r="Q17" i="7"/>
  <c r="R17" i="7"/>
  <c r="M23" i="7"/>
  <c r="N23" i="7"/>
  <c r="M54" i="7"/>
  <c r="N54" i="7"/>
  <c r="Q12" i="7"/>
  <c r="O12" i="7"/>
  <c r="Q23" i="7"/>
  <c r="O23" i="7"/>
  <c r="R23" i="7"/>
  <c r="P23" i="7"/>
  <c r="Q37" i="7"/>
  <c r="O37" i="7"/>
  <c r="P37" i="7"/>
  <c r="R37" i="7"/>
  <c r="N12" i="7"/>
  <c r="M12" i="7"/>
  <c r="K18" i="7"/>
  <c r="O19" i="7"/>
  <c r="P19" i="7"/>
  <c r="M37" i="7"/>
  <c r="N37" i="7"/>
  <c r="Q54" i="7"/>
  <c r="O54" i="7"/>
  <c r="P54" i="7"/>
  <c r="R54" i="7"/>
  <c r="H579" i="5"/>
  <c r="M18" i="7" l="1"/>
  <c r="N18" i="7"/>
  <c r="J17" i="7"/>
  <c r="J11" i="7" s="1"/>
  <c r="K17" i="7"/>
  <c r="K11" i="7" s="1"/>
  <c r="O18" i="7"/>
  <c r="P18" i="7"/>
  <c r="Q11" i="7"/>
  <c r="R11" i="7"/>
  <c r="M17" i="7" l="1"/>
  <c r="N17" i="7"/>
  <c r="P17" i="7"/>
  <c r="O17" i="7"/>
  <c r="M11" i="7" l="1"/>
  <c r="N11" i="7"/>
  <c r="O11" i="7"/>
  <c r="P11" i="7"/>
  <c r="Q10" i="7"/>
  <c r="R10" i="7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M745" i="5" l="1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M10" i="7" l="1"/>
  <c r="N10" i="7"/>
  <c r="O10" i="7"/>
  <c r="P10" i="7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880" i="5" l="1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J1305" i="5" l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R595" i="5" l="1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Q1339" i="5" l="1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H1157" i="5" l="1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O1396" i="5" l="1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85" i="5" l="1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<sst xmlns="http://schemas.openxmlformats.org/spreadsheetml/2006/main" count="9628" uniqueCount="852">
  <si>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</si>
  <si>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</si>
  <si>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</si>
  <si>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</si>
  <si>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</si>
  <si>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</si>
  <si>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</si>
  <si>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</si>
  <si>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</si>
  <si>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</si>
  <si>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</si>
  <si>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</si>
  <si>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</si>
  <si>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</si>
  <si>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</si>
  <si>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</si>
  <si>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</si>
  <si>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</si>
  <si>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</si>
  <si>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</si>
  <si>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</si>
  <si>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</si>
  <si>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</si>
  <si>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</si>
  <si>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</si>
  <si>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</si>
  <si>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</si>
  <si>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</si>
  <si>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</si>
  <si>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</si>
  <si>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</si>
  <si>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</si>
  <si>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</si>
  <si>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</si>
  <si>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</si>
  <si>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</si>
  <si>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</si>
  <si>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</si>
  <si>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</si>
  <si>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</si>
  <si>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</si>
  <si>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</si>
  <si>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</si>
  <si>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</si>
  <si>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</si>
  <si>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</si>
  <si>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</si>
  <si>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</si>
  <si>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</si>
  <si>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</si>
  <si>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</si>
  <si>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</si>
  <si>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</si>
  <si>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</si>
  <si>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</si>
  <si>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</si>
  <si>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</si>
  <si>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</si>
  <si>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</si>
  <si>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</si>
  <si>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</si>
  <si>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</si>
  <si>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</si>
  <si>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</si>
  <si>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</si>
  <si>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</si>
  <si>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</si>
  <si>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</si>
  <si>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</si>
  <si>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</si>
  <si>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</si>
  <si>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</si>
  <si>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</si>
  <si>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</si>
  <si>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</si>
  <si>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</si>
  <si>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</si>
  <si>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</si>
  <si>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</si>
  <si>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</si>
  <si>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</si>
  <si>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</si>
  <si>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</si>
  <si>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</si>
  <si>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</si>
  <si>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</si>
  <si>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</si>
  <si>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</si>
  <si>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</si>
  <si>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</si>
  <si>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</si>
  <si>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</si>
  <si>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</si>
  <si>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</si>
  <si>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</si>
  <si>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</si>
  <si>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</si>
  <si>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</si>
  <si>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</si>
  <si>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</si>
  <si>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</si>
  <si>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</si>
  <si>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</si>
  <si>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</si>
  <si>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</si>
  <si>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</si>
  <si>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</si>
  <si>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</si>
  <si>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</si>
  <si>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</si>
  <si>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</si>
  <si>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</si>
  <si>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</si>
  <si>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</si>
  <si>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</si>
  <si>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</si>
  <si>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</si>
  <si>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</si>
  <si>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</si>
  <si>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</si>
  <si>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</si>
  <si>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</si>
  <si>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</si>
  <si>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</si>
  <si>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</si>
  <si>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</si>
  <si>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</si>
  <si>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</si>
  <si>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</si>
  <si>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</si>
  <si>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</si>
  <si>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</si>
  <si>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</si>
  <si>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</si>
  <si>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</si>
  <si>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</si>
  <si>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</si>
  <si>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</si>
  <si>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</si>
  <si>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</si>
  <si>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</si>
  <si>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</si>
  <si>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</si>
  <si>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</si>
  <si>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</si>
  <si>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</si>
  <si>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</si>
  <si>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</si>
  <si>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</si>
  <si>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</si>
  <si>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</si>
  <si>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</si>
  <si>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</si>
  <si>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</si>
  <si>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</si>
  <si>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</si>
  <si>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</si>
  <si>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</si>
  <si>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</si>
  <si>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</si>
  <si>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</si>
  <si>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</si>
  <si>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</si>
  <si>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</si>
  <si>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</si>
  <si>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</si>
  <si>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</si>
  <si>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</si>
  <si>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</si>
  <si>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</si>
  <si>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</si>
  <si>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</si>
  <si>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</si>
  <si>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</si>
  <si>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</si>
  <si>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</si>
  <si>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</si>
  <si>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</si>
  <si>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</si>
  <si>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</si>
  <si>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</si>
  <si>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</si>
  <si>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</si>
  <si>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</si>
  <si>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</si>
  <si>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</si>
  <si>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</si>
  <si>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</si>
  <si>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</si>
  <si>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</si>
  <si>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</si>
  <si>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</si>
  <si>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</si>
  <si>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</si>
  <si>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</si>
  <si>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</si>
  <si>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</si>
  <si>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</si>
  <si>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</si>
  <si>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</si>
  <si>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</si>
  <si>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</si>
  <si>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</si>
  <si>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</si>
  <si>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</si>
  <si>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</si>
  <si>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</si>
  <si>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</si>
  <si>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</si>
  <si>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</si>
  <si>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</si>
  <si>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</si>
  <si>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</si>
  <si>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</si>
  <si>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</si>
  <si>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</si>
  <si>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</si>
  <si>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</si>
  <si>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</si>
  <si>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</si>
  <si>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</si>
  <si>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</si>
  <si>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</si>
  <si>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</si>
  <si>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</si>
  <si>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</si>
  <si>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</si>
  <si>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</si>
  <si>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</si>
  <si>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</si>
  <si>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</si>
  <si>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</si>
  <si>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</si>
  <si>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</si>
  <si>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</si>
  <si>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</si>
  <si>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</si>
  <si>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</si>
  <si>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</si>
  <si>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</si>
  <si>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</si>
  <si>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</si>
  <si>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</si>
  <si>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</si>
  <si>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</si>
  <si>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</si>
  <si>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</si>
  <si>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</si>
  <si>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</si>
  <si>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</si>
  <si>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</si>
  <si>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</si>
  <si>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</si>
  <si>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</si>
  <si>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</si>
  <si>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</si>
  <si>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</si>
  <si>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</si>
  <si>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</si>
  <si>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</si>
  <si>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</si>
  <si>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</si>
  <si>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</si>
  <si>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</si>
  <si>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</si>
  <si>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</si>
  <si>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</si>
  <si>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</si>
  <si>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</si>
  <si>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</si>
  <si>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</si>
  <si>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</si>
  <si>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</si>
  <si>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</si>
  <si>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</si>
  <si>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</si>
  <si>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</si>
  <si>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</si>
  <si>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</si>
  <si>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</si>
  <si>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</si>
  <si>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</si>
  <si>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</si>
  <si>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</si>
  <si>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</si>
  <si>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</si>
  <si>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</si>
  <si>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</si>
  <si>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</si>
  <si>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</si>
  <si>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</si>
  <si>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</si>
  <si>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</si>
  <si>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</si>
  <si>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</si>
  <si>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</si>
  <si>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</si>
  <si>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</si>
  <si>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</si>
  <si>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</si>
  <si>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</si>
  <si>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</si>
  <si>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</si>
  <si>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</si>
  <si>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</si>
  <si>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</si>
  <si>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</si>
  <si>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</si>
  <si>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</si>
  <si>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</si>
  <si>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</si>
  <si>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</si>
  <si>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</si>
  <si>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</si>
  <si>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</si>
  <si>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</si>
  <si>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</si>
  <si>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</si>
  <si>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</si>
  <si>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</si>
  <si>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</si>
  <si>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</si>
  <si>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</si>
  <si>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</si>
  <si>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</si>
  <si>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</si>
  <si>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</si>
  <si>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</si>
  <si>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</si>
  <si>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</si>
  <si>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</si>
  <si>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</si>
  <si>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</si>
  <si>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</si>
  <si>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</si>
  <si>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</si>
  <si>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</si>
  <si>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</si>
  <si>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</si>
  <si>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</si>
  <si>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</si>
  <si>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</si>
  <si>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</si>
  <si>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</si>
  <si>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</si>
  <si>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</si>
  <si>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</si>
  <si>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</si>
  <si>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</si>
  <si>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</si>
  <si>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</si>
  <si>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</si>
  <si>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</si>
  <si>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</si>
  <si>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</si>
  <si>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</si>
  <si>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</si>
  <si>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</si>
  <si>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</si>
  <si>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</si>
  <si>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</si>
  <si>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</si>
  <si>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</si>
  <si>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</si>
  <si>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</si>
  <si>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</si>
  <si>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</si>
  <si>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</si>
  <si>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</si>
  <si>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</si>
  <si>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</si>
  <si>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</si>
  <si>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</si>
  <si>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</si>
  <si>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</si>
  <si>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</si>
  <si>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</si>
  <si>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</si>
  <si>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</si>
  <si>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</si>
  <si>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</si>
  <si>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</si>
  <si>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</si>
  <si>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</si>
  <si>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</si>
  <si>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</si>
  <si>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</si>
  <si>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</si>
  <si>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</si>
  <si>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</si>
  <si>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</si>
  <si>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</si>
  <si>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</si>
  <si>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</si>
  <si>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</si>
  <si>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</si>
  <si>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</si>
  <si>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</si>
  <si>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</si>
  <si>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</si>
  <si>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</si>
  <si>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</si>
  <si>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</si>
  <si>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</si>
  <si>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</si>
  <si>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</si>
  <si>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</si>
  <si>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</si>
  <si>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</si>
  <si>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</si>
  <si>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</si>
  <si>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</si>
  <si>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</si>
  <si>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</si>
  <si>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</si>
  <si>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</si>
  <si>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</si>
  <si>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</si>
  <si>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</si>
  <si>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</si>
  <si>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</si>
  <si>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</si>
  <si>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</si>
  <si>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</si>
  <si>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</si>
  <si>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</si>
  <si>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</si>
  <si>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</si>
  <si>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</si>
  <si>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</si>
  <si>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</si>
  <si>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</si>
  <si>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</si>
  <si>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</si>
  <si>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</si>
  <si>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</si>
  <si>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</si>
  <si>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</si>
  <si>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</si>
  <si>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</si>
  <si>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</si>
  <si>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</si>
  <si>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</si>
  <si>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</si>
  <si>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</si>
  <si>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</si>
  <si>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</si>
  <si>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</si>
  <si>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</si>
  <si>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</si>
  <si>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</si>
  <si>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</si>
  <si>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</si>
  <si>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</si>
  <si>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</si>
  <si>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</si>
  <si>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</si>
  <si>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</si>
  <si>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</si>
  <si>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</si>
  <si>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</si>
  <si>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</si>
  <si>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</si>
  <si>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</si>
  <si>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</si>
  <si>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</si>
  <si>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</si>
  <si>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</si>
  <si>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</si>
  <si>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</si>
  <si>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</si>
  <si>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</si>
  <si>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</si>
  <si>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</si>
  <si>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</si>
  <si>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</si>
  <si>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</si>
  <si>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</si>
  <si>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</si>
  <si>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</si>
  <si>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</si>
  <si>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</si>
  <si>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</si>
  <si>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</si>
  <si>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</si>
  <si>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</si>
  <si>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</si>
  <si>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</si>
  <si>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</si>
  <si>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</si>
  <si>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</si>
  <si>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</si>
  <si>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</si>
  <si>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</si>
  <si>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</si>
  <si>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</si>
  <si>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</si>
  <si>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</si>
  <si>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</si>
  <si>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</si>
  <si>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</si>
  <si>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</si>
  <si>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</si>
  <si>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</si>
  <si>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</si>
  <si>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</si>
  <si>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</si>
  <si>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</si>
  <si>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</si>
  <si>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</si>
  <si>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</si>
  <si>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</si>
  <si>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</si>
  <si>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</si>
  <si>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</si>
  <si>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</si>
  <si>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</si>
  <si>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</si>
  <si>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</si>
  <si>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</si>
  <si>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</si>
  <si>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</si>
  <si>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</si>
  <si>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</si>
  <si>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</si>
  <si>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</si>
  <si>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</si>
  <si>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</si>
  <si>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</si>
  <si>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</si>
  <si>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</si>
  <si>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</si>
  <si>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</si>
  <si>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</si>
  <si>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</si>
  <si>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</si>
  <si>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</si>
  <si>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</si>
  <si>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</si>
  <si>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</si>
  <si>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</si>
  <si>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</si>
  <si>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</si>
  <si>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</si>
  <si>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</si>
  <si>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</si>
  <si>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</si>
  <si>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</si>
  <si>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</si>
  <si>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</si>
  <si>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</si>
  <si>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</si>
  <si>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</si>
  <si>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</si>
  <si>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</si>
  <si>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</si>
  <si>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</si>
  <si>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</si>
  <si>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</si>
  <si>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</si>
  <si>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</si>
  <si>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</si>
  <si>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</si>
  <si>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</si>
  <si>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</si>
  <si>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</si>
  <si>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</si>
  <si>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</si>
  <si>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</si>
  <si>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</si>
  <si>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</si>
  <si>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</si>
  <si>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</si>
  <si>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</si>
  <si>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</si>
  <si>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</si>
  <si>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</si>
  <si>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</si>
  <si>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</si>
  <si>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</si>
  <si>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</si>
  <si>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</si>
  <si>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</si>
  <si>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</si>
  <si>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</si>
  <si>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</si>
  <si>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</si>
  <si>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</si>
  <si>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</si>
  <si>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</si>
  <si>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</si>
  <si>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</si>
  <si>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</si>
  <si>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</si>
  <si>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</si>
  <si>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</si>
  <si>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</si>
  <si>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</si>
  <si>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</si>
  <si>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</si>
  <si>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</si>
  <si>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</si>
  <si>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</si>
  <si>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</si>
  <si>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</si>
  <si>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</si>
  <si>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</si>
  <si>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</si>
  <si>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</si>
  <si>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</si>
  <si>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</si>
  <si>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</si>
  <si>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</si>
  <si>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</si>
  <si>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</si>
  <si>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</si>
  <si>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</si>
  <si>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</si>
  <si>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</si>
  <si>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</si>
  <si>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</si>
  <si>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</si>
  <si>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</si>
  <si>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</si>
  <si>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</si>
  <si>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</si>
  <si>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</si>
  <si>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</si>
  <si>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</si>
  <si>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</si>
  <si>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</si>
  <si>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</si>
  <si>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</si>
  <si>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</si>
  <si>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</si>
  <si>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</si>
  <si>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</si>
  <si>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</si>
  <si>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</si>
  <si>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</si>
  <si>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</si>
  <si>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</si>
  <si>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</si>
  <si>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</si>
  <si>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</si>
  <si>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</si>
  <si>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</si>
  <si>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</si>
  <si>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</si>
  <si>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</si>
  <si>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</si>
  <si>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</si>
  <si>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</si>
  <si>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</si>
  <si>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</si>
  <si>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</si>
  <si>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</si>
  <si>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</si>
  <si>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</si>
  <si>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</si>
  <si>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</si>
  <si>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</si>
  <si>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</si>
  <si>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</si>
  <si>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</si>
  <si>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</si>
  <si>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</si>
  <si>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</si>
  <si>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</si>
  <si>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</si>
  <si>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</si>
  <si>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</si>
  <si>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</si>
  <si>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</si>
  <si>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</si>
  <si>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</si>
  <si>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</si>
  <si>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</si>
  <si>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</si>
  <si>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</si>
  <si>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</si>
  <si>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</si>
  <si>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</si>
  <si>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</si>
  <si>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</si>
  <si>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</si>
  <si>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</si>
  <si>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</si>
  <si>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</si>
  <si>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</si>
  <si>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</si>
  <si>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</si>
  <si>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</si>
  <si>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</si>
  <si>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</si>
  <si>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</si>
  <si>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</si>
  <si>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</si>
  <si>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</si>
  <si>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</si>
  <si>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</si>
  <si>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</si>
  <si>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</si>
  <si>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</si>
  <si>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</si>
  <si>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</si>
  <si>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</si>
  <si>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</si>
  <si>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</si>
  <si>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</si>
  <si>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</si>
  <si>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</si>
  <si>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</si>
  <si>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</si>
  <si>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</si>
  <si>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</si>
  <si>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</si>
  <si>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</si>
  <si>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</si>
  <si>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</si>
  <si>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</si>
  <si>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</si>
  <si>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</si>
  <si>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</si>
  <si>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</si>
  <si>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</si>
  <si>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</si>
  <si>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</si>
  <si>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</si>
  <si>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</si>
  <si>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</si>
  <si>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</si>
  <si>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</si>
  <si>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</si>
  <si>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</si>
  <si>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</si>
  <si>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</si>
  <si>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</si>
  <si>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</si>
  <si>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</si>
  <si>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</si>
  <si>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</si>
  <si>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</si>
  <si>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</si>
  <si>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</si>
  <si>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</si>
  <si>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</si>
  <si>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</si>
  <si>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</si>
  <si>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</si>
  <si>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</si>
  <si>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</si>
  <si>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</si>
  <si>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</si>
  <si>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</si>
  <si>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</si>
  <si>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</si>
  <si>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</si>
  <si>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</si>
  <si>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</si>
  <si>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</si>
  <si>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</si>
  <si>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</si>
  <si>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</si>
  <si>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</si>
  <si>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</si>
  <si>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</si>
  <si>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</si>
  <si>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</si>
  <si>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</si>
  <si>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</si>
  <si>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</si>
  <si>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</si>
  <si>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</si>
  <si>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</si>
  <si>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</si>
  <si>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</si>
  <si>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</si>
  <si>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</si>
  <si>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</si>
  <si>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</si>
  <si>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</si>
  <si>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</si>
  <si>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</si>
  <si>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</si>
  <si>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</si>
  <si>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</si>
  <si>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</si>
  <si>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</si>
  <si>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</si>
  <si>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</si>
  <si>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</si>
  <si>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</si>
  <si>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</si>
  <si>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</si>
  <si>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</si>
  <si>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</si>
  <si>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</si>
  <si>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</si>
  <si>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</si>
  <si>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</si>
  <si>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</si>
  <si>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</si>
  <si>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</si>
  <si>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</si>
  <si>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</si>
  <si>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</si>
  <si>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</si>
  <si>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</si>
  <si>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</si>
  <si>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</si>
  <si>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</si>
  <si>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</si>
  <si>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</si>
  <si>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Приложение № 3</t>
  </si>
  <si>
    <t>исполнения расходов  Управления финансов администрации муниципального района "Корткеросский" за 2023 год</t>
  </si>
  <si>
    <t>Расходы всего ( Управление финансов администрации муниципального района "Корткеросский")</t>
  </si>
  <si>
    <t>Исполнено (ф.0503127) за 2022 год</t>
  </si>
  <si>
    <t>Исполнено (ф.0503127) за 2023 год</t>
  </si>
  <si>
    <t>Решение о бюджете от 21.12.2022 № VII-16/13  в редакции от 20,12,2023 г. № VII-22/6</t>
  </si>
  <si>
    <t xml:space="preserve">Отклонение исполненных бюджетных назначений 2023 года от </t>
  </si>
  <si>
    <t>отчета за 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</si>
  <si>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</si>
  <si>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МО МР "Корткеросский" "Развитие системы муниципального управления"</t>
  </si>
  <si>
    <t>Подпрограмма "Управление муниципальными финансами и муниципальным долгом"</t>
  </si>
  <si>
    <t>0800000000</t>
  </si>
  <si>
    <t>0820000000</t>
  </si>
  <si>
    <t xml:space="preserve">Оплата муниципальными учреждениями расходов по коммунальным услугам </t>
  </si>
  <si>
    <t>0822100000</t>
  </si>
  <si>
    <t>Закупка товаров, работ и услуг для обеспечения государственных (муниципальных) нужд</t>
  </si>
  <si>
    <t>08221S2850</t>
  </si>
  <si>
    <t>Закупка энергетических ресурсов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</si>
  <si>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</si>
  <si>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Осуществление переданных полномочий по формированию, исполнению бюджетов поселений и контролю за исполнением бюджетов поселений</t>
  </si>
  <si>
    <t>Прочая закупка товаров, работ и услуг</t>
  </si>
  <si>
    <t>Руководство и управление в сфере установленных функций органов местного самоуправления МО МР «Корткеросский» (центральный аппарат)</t>
  </si>
  <si>
    <t>Иные выплаты персоналу государственных (муниципальных) органов за исключением фонда оплаты труда</t>
  </si>
  <si>
    <t>Выполнение других обязательств местной администрации</t>
  </si>
  <si>
    <t>Исполнение судебных актов РФ и мировых соглашений по возмещению причиненного вреда</t>
  </si>
  <si>
    <t>Обеспечение деятельности муниципальных учреждений</t>
  </si>
  <si>
    <t>Расходы  на выплаты персоналу казенных учреждений</t>
  </si>
  <si>
    <t>Резервные средства</t>
  </si>
  <si>
    <t xml:space="preserve">ПЕНСИОННОЕ ОБЕСПЕЧЕНИЕ       </t>
  </si>
  <si>
    <t xml:space="preserve">ДРУГИЕ ОБЩЕГОСУДАРСТВЕННЫЕ ВОПРОСЫ </t>
  </si>
  <si>
    <t>ОБСЛУЖИВАНИЕ МУНИЦИПАЛЬНОГО ДОЛГА МР "КОРТКЕРОССКИЙ"</t>
  </si>
  <si>
    <t>0821100000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</si>
  <si>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</si>
  <si>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муниципальных образований сельских поселений</t>
  </si>
  <si>
    <t>Выравнивание бюджетной обеспеченности поселений из районного фонда финансовой поддержки</t>
  </si>
  <si>
    <t>Прочие межбюджетные трансферты бюджетам муниципальных образований сельских поселений на общее покрытие расходов</t>
  </si>
  <si>
    <t xml:space="preserve">Председатель Контрольнор-счетной палаты </t>
  </si>
  <si>
    <t>А.Г.Олейник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</si>
</sst>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b/>
      <sz val="12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356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" fontId="7" fillId="3" borderId="25" xfId="7" applyNumberFormat="1" applyFont="1" applyFill="1" applyBorder="1" applyAlignment="1" applyProtection="1">
      <alignment horizontal="center" vertical="center" shrinkToFit="1"/>
    </xf>
    <xf numFmtId="4" fontId="7" fillId="3" borderId="25" xfId="8" applyNumberFormat="1" applyFont="1" applyFill="1" applyBorder="1" applyAlignment="1" applyProtection="1">
      <alignment horizontal="center" vertical="center" shrinkToFi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3" borderId="10" xfId="7" applyNumberFormat="1" applyFont="1" applyFill="1" applyAlignment="1" applyProtection="1">
      <alignment horizontal="center" vertical="center" shrinkToFit="1"/>
    </xf>
    <xf numFmtId="4" fontId="7" fillId="3" borderId="27" xfId="8" applyNumberFormat="1" applyFont="1" applyFill="1" applyBorder="1" applyAlignment="1" applyProtection="1">
      <alignment horizontal="center" vertical="center" shrinkToFit="1"/>
    </xf>
    <xf numFmtId="49" fontId="10" fillId="3" borderId="9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2" fontId="20" fillId="3" borderId="0" xfId="0" applyNumberFormat="1" applyFont="1" applyFill="1" applyAlignment="1">
      <alignment vertical="center" wrapText="1"/>
    </xf>
    <xf numFmtId="2" fontId="9" fillId="3" borderId="0" xfId="0" applyNumberFormat="1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center" wrapText="1"/>
    </xf>
    <xf numFmtId="9" fontId="11" fillId="3" borderId="0" xfId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vertical="center" wrapText="1"/>
    </xf>
    <xf numFmtId="1" fontId="12" fillId="3" borderId="19" xfId="0" applyNumberFormat="1" applyFont="1" applyFill="1" applyBorder="1" applyAlignment="1">
      <alignment horizontal="center" vertical="center" wrapText="1"/>
    </xf>
    <xf numFmtId="1" fontId="12" fillId="3" borderId="20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9" fontId="8" fillId="3" borderId="10" xfId="7" applyNumberFormat="1" applyFont="1" applyFill="1" applyAlignment="1" applyProtection="1">
      <alignment horizontal="center" vertical="center" shrinkToFit="1"/>
    </xf>
    <xf numFmtId="49" fontId="7" fillId="3" borderId="25" xfId="7" applyNumberFormat="1" applyFont="1" applyFill="1" applyBorder="1" applyAlignment="1" applyProtection="1">
      <alignment horizontal="center" vertical="center" shrinkToFit="1"/>
    </xf>
    <xf numFmtId="0" fontId="29" fillId="3" borderId="10" xfId="6" applyNumberFormat="1" applyFont="1" applyFill="1" applyAlignment="1" applyProtection="1">
      <alignment vertical="center" wrapText="1"/>
    </xf>
    <xf numFmtId="1" fontId="29" fillId="3" borderId="10" xfId="7" applyNumberFormat="1" applyFont="1" applyFill="1" applyAlignment="1" applyProtection="1">
      <alignment horizontal="center" vertical="center" shrinkToFit="1"/>
    </xf>
    <xf numFmtId="49" fontId="29" fillId="3" borderId="10" xfId="7" applyNumberFormat="1" applyFont="1" applyFill="1" applyAlignment="1" applyProtection="1">
      <alignment horizontal="center" vertical="center" shrinkToFit="1"/>
    </xf>
    <xf numFmtId="4" fontId="29" fillId="3" borderId="10" xfId="8" applyNumberFormat="1" applyFont="1" applyFill="1" applyAlignment="1" applyProtection="1">
      <alignment horizontal="center" vertical="center" shrinkToFit="1"/>
    </xf>
    <xf numFmtId="4" fontId="29" fillId="3" borderId="21" xfId="8" applyNumberFormat="1" applyFont="1" applyFill="1" applyBorder="1" applyAlignment="1" applyProtection="1">
      <alignment horizontal="center" vertical="center" shrinkToFit="1"/>
    </xf>
    <xf numFmtId="4" fontId="30" fillId="3" borderId="1" xfId="0" applyNumberFormat="1" applyFont="1" applyFill="1" applyBorder="1" applyAlignment="1">
      <alignment horizontal="center" vertical="center" wrapText="1"/>
    </xf>
    <xf numFmtId="0" fontId="29" fillId="3" borderId="31" xfId="6" applyNumberFormat="1" applyFont="1" applyFill="1" applyBorder="1" applyAlignment="1" applyProtection="1">
      <alignment vertical="center" wrapText="1"/>
    </xf>
    <xf numFmtId="1" fontId="29" fillId="3" borderId="31" xfId="7" applyNumberFormat="1" applyFont="1" applyFill="1" applyBorder="1" applyAlignment="1" applyProtection="1">
      <alignment horizontal="center" vertical="center" shrinkToFit="1"/>
    </xf>
    <xf numFmtId="49" fontId="29" fillId="3" borderId="31" xfId="7" applyNumberFormat="1" applyFont="1" applyFill="1" applyBorder="1" applyAlignment="1" applyProtection="1">
      <alignment horizontal="center" vertical="center" shrinkToFit="1"/>
    </xf>
    <xf numFmtId="1" fontId="29" fillId="3" borderId="22" xfId="7" applyNumberFormat="1" applyFont="1" applyFill="1" applyBorder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1" fontId="31" fillId="3" borderId="10" xfId="7" applyNumberFormat="1" applyFont="1" applyFill="1" applyAlignment="1" applyProtection="1">
      <alignment horizontal="center" vertical="center" shrinkToFit="1"/>
    </xf>
    <xf numFmtId="4" fontId="31" fillId="3" borderId="10" xfId="8" applyNumberFormat="1" applyFont="1" applyFill="1" applyAlignment="1" applyProtection="1">
      <alignment horizontal="center" vertical="center" shrinkToFit="1"/>
    </xf>
    <xf numFmtId="4" fontId="32" fillId="3" borderId="1" xfId="0" applyNumberFormat="1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topLeftCell="A35" zoomScale="85" zoomScaleNormal="85" zoomScaleSheetLayoutView="80" workbookViewId="0">
      <selection activeCell="O10" sqref="O10"/>
    </sheetView>
  </sheetViews>
  <sheetFormatPr defaultColWidth="8.85546875" defaultRowHeight="12.75" x14ac:dyDescent="0.25"/>
  <cols>
    <col min="1" max="1" width="39.28515625" style="174" customWidth="1"/>
    <col min="2" max="2" width="4" style="273" customWidth="1"/>
    <col min="3" max="4" width="3" style="270" customWidth="1"/>
    <col min="5" max="5" width="10.28515625" style="270" customWidth="1"/>
    <col min="6" max="6" width="4.140625" style="270" customWidth="1"/>
    <col min="7" max="7" width="3.5703125" style="271" customWidth="1"/>
    <col min="8" max="8" width="11.7109375" style="272" customWidth="1"/>
    <col min="9" max="9" width="11.85546875" style="271" customWidth="1"/>
    <col min="10" max="10" width="12.28515625" style="273" customWidth="1"/>
    <col min="11" max="12" width="12.140625" style="273" customWidth="1"/>
    <col min="13" max="13" width="10.42578125" style="273" customWidth="1"/>
    <col min="14" max="14" width="8.85546875" style="273" customWidth="1"/>
    <col min="15" max="15" width="12.7109375" style="273" customWidth="1"/>
    <col min="16" max="16" width="10" style="273" customWidth="1"/>
    <col min="17" max="17" width="12.85546875" style="273" customWidth="1"/>
    <col min="18" max="18" width="8.42578125" style="273" customWidth="1"/>
    <col min="19" max="16384" width="8.85546875" style="13"/>
  </cols>
  <sheetData>
    <row r="1" spans="1:18" ht="20.45" customHeight="1" x14ac:dyDescent="0.25">
      <c r="A1" s="13"/>
      <c r="G1" s="291"/>
      <c r="H1" s="292"/>
      <c r="I1" s="292"/>
      <c r="J1" s="13"/>
      <c r="K1" s="13"/>
      <c r="L1" s="13"/>
      <c r="M1" s="13"/>
      <c r="N1" s="13"/>
      <c r="O1" s="13"/>
      <c r="P1" s="16"/>
      <c r="Q1" s="294" t="s">
        <v>814</v>
      </c>
      <c r="R1" s="294"/>
    </row>
    <row r="2" spans="1:18" x14ac:dyDescent="0.25">
      <c r="A2" s="295" t="s">
        <v>0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8" x14ac:dyDescent="0.25">
      <c r="A3" s="296" t="s">
        <v>815</v>
      </c>
      <c r="B3" s="296"/>
      <c r="C3" s="296"/>
      <c r="D3" s="296"/>
      <c r="E3" s="296"/>
      <c r="F3" s="296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</row>
    <row r="4" spans="1:18" ht="15.6" customHeight="1" x14ac:dyDescent="0.3">
      <c r="A4" s="175"/>
      <c r="B4" s="274"/>
      <c r="C4" s="275"/>
      <c r="D4" s="275"/>
      <c r="E4" s="275"/>
      <c r="F4" s="275"/>
      <c r="G4" s="276"/>
      <c r="H4" s="277"/>
      <c r="I4" s="276"/>
      <c r="J4" s="277"/>
      <c r="K4" s="277"/>
      <c r="L4" s="277"/>
      <c r="M4" s="277"/>
      <c r="N4" s="277"/>
      <c r="O4" s="277"/>
      <c r="P4" s="278"/>
      <c r="Q4" s="277"/>
      <c r="R4" s="279"/>
    </row>
    <row r="5" spans="1:18" s="269" customFormat="1" ht="36.6" customHeight="1" x14ac:dyDescent="0.25">
      <c r="A5" s="298" t="s">
        <v>1</v>
      </c>
      <c r="B5" s="301" t="s">
        <v>2</v>
      </c>
      <c r="C5" s="302"/>
      <c r="D5" s="302"/>
      <c r="E5" s="302"/>
      <c r="F5" s="302"/>
      <c r="G5" s="303"/>
      <c r="H5" s="310" t="s">
        <v>817</v>
      </c>
      <c r="I5" s="312" t="s">
        <v>3</v>
      </c>
      <c r="J5" s="312"/>
      <c r="K5" s="310" t="s">
        <v>8</v>
      </c>
      <c r="L5" s="310" t="s">
        <v>818</v>
      </c>
      <c r="M5" s="313" t="s">
        <v>44</v>
      </c>
      <c r="N5" s="314"/>
      <c r="O5" s="310" t="s">
        <v>820</v>
      </c>
      <c r="P5" s="310"/>
      <c r="Q5" s="310"/>
      <c r="R5" s="310"/>
    </row>
    <row r="6" spans="1:18" s="269" customFormat="1" ht="36.6" customHeight="1" x14ac:dyDescent="0.25">
      <c r="A6" s="299"/>
      <c r="B6" s="304"/>
      <c r="C6" s="305"/>
      <c r="D6" s="305"/>
      <c r="E6" s="305"/>
      <c r="F6" s="305"/>
      <c r="G6" s="306"/>
      <c r="H6" s="311"/>
      <c r="I6" s="320" t="s">
        <v>819</v>
      </c>
      <c r="J6" s="310" t="s">
        <v>145</v>
      </c>
      <c r="K6" s="310"/>
      <c r="L6" s="311"/>
      <c r="M6" s="315"/>
      <c r="N6" s="316"/>
      <c r="O6" s="313" t="s">
        <v>7</v>
      </c>
      <c r="P6" s="314"/>
      <c r="Q6" s="313" t="s">
        <v>821</v>
      </c>
      <c r="R6" s="314"/>
    </row>
    <row r="7" spans="1:18" s="269" customFormat="1" ht="16.899999999999999" customHeight="1" x14ac:dyDescent="0.25">
      <c r="A7" s="299"/>
      <c r="B7" s="304"/>
      <c r="C7" s="305"/>
      <c r="D7" s="305"/>
      <c r="E7" s="305"/>
      <c r="F7" s="305"/>
      <c r="G7" s="306"/>
      <c r="H7" s="311"/>
      <c r="I7" s="321"/>
      <c r="J7" s="310"/>
      <c r="K7" s="310"/>
      <c r="L7" s="311"/>
      <c r="M7" s="323" t="s">
        <v>4</v>
      </c>
      <c r="N7" s="323" t="s">
        <v>5</v>
      </c>
      <c r="O7" s="315"/>
      <c r="P7" s="316"/>
      <c r="Q7" s="315"/>
      <c r="R7" s="316"/>
    </row>
    <row r="8" spans="1:18" s="269" customFormat="1" ht="52.15" customHeight="1" x14ac:dyDescent="0.25">
      <c r="A8" s="300"/>
      <c r="B8" s="307"/>
      <c r="C8" s="308"/>
      <c r="D8" s="308"/>
      <c r="E8" s="308"/>
      <c r="F8" s="308"/>
      <c r="G8" s="309"/>
      <c r="H8" s="311"/>
      <c r="I8" s="322"/>
      <c r="J8" s="310"/>
      <c r="K8" s="310"/>
      <c r="L8" s="311"/>
      <c r="M8" s="324"/>
      <c r="N8" s="324"/>
      <c r="O8" s="268" t="s">
        <v>4</v>
      </c>
      <c r="P8" s="268" t="s">
        <v>5</v>
      </c>
      <c r="Q8" s="268" t="s">
        <v>4</v>
      </c>
      <c r="R8" s="268" t="s">
        <v>5</v>
      </c>
    </row>
    <row r="9" spans="1:18" s="282" customFormat="1" ht="38.25" x14ac:dyDescent="0.25">
      <c r="A9" s="280">
        <v>1</v>
      </c>
      <c r="B9" s="317">
        <v>2</v>
      </c>
      <c r="C9" s="318"/>
      <c r="D9" s="318"/>
      <c r="E9" s="318"/>
      <c r="F9" s="318"/>
      <c r="G9" s="319"/>
      <c r="H9" s="281">
        <v>3</v>
      </c>
      <c r="I9" s="281">
        <v>4</v>
      </c>
      <c r="J9" s="281">
        <v>5</v>
      </c>
      <c r="K9" s="281">
        <v>6</v>
      </c>
      <c r="L9" s="281">
        <v>7</v>
      </c>
      <c r="M9" s="281" t="s">
        <v>161</v>
      </c>
      <c r="N9" s="281" t="s">
        <v>162</v>
      </c>
      <c r="O9" s="281" t="s">
        <v>163</v>
      </c>
      <c r="P9" s="281" t="s">
        <v>164</v>
      </c>
      <c r="Q9" s="281" t="s">
        <v>165</v>
      </c>
      <c r="R9" s="281" t="s">
        <v>166</v>
      </c>
    </row>
    <row r="10" spans="1:18" s="16" customFormat="1" ht="47.25" x14ac:dyDescent="0.25">
      <c r="A10" s="352" t="s">
        <v>816</v>
      </c>
      <c r="B10" s="353">
        <v>992</v>
      </c>
      <c r="C10" s="353" t="s">
        <v>17</v>
      </c>
      <c r="D10" s="353" t="s">
        <v>17</v>
      </c>
      <c r="E10" s="353" t="s">
        <v>18</v>
      </c>
      <c r="F10" s="353" t="s">
        <v>19</v>
      </c>
      <c r="G10" s="353"/>
      <c r="H10" s="354">
        <f>H11+H36+H50+H51+H52</f>
        <v>99228704.739999995</v>
      </c>
      <c r="I10" s="354">
        <f>I11+I36+I50+I51+I52</f>
        <v>106431744.44999999</v>
      </c>
      <c r="J10" s="354">
        <f>J11+J36+J50+J51+J52</f>
        <v>106431744.44999999</v>
      </c>
      <c r="K10" s="354">
        <f>K11+K36+K50+K51+K52</f>
        <v>106431744.44999999</v>
      </c>
      <c r="L10" s="354">
        <f>L11+L36+L50+L51+L52</f>
        <v>102864401.83</v>
      </c>
      <c r="M10" s="355">
        <f t="shared" ref="M10:M55" si="0">J10-I10</f>
        <v>0</v>
      </c>
      <c r="N10" s="355">
        <f t="shared" ref="N10:N55" si="1">J10/I10*100</f>
        <v>100</v>
      </c>
      <c r="O10" s="355">
        <f t="shared" ref="O10:O55" si="2">L10-K10</f>
        <v>-3567342.6199999899</v>
      </c>
      <c r="P10" s="355">
        <f t="shared" ref="P10:P55" si="3">L10/K10*100</f>
        <v>96.648234379287217</v>
      </c>
      <c r="Q10" s="355">
        <f t="shared" ref="Q10:Q55" si="4">L10-H10</f>
        <v>3635697.0900000036</v>
      </c>
      <c r="R10" s="355">
        <f t="shared" ref="R10:R55" si="5">L10/H10*100</f>
        <v>103.663957016799</v>
      </c>
    </row>
    <row r="11" spans="1:18" s="16" customFormat="1" ht="66" x14ac:dyDescent="0.25">
      <c r="A11" s="342" t="s">
        <v>822</v>
      </c>
      <c r="B11" s="343">
        <v>992</v>
      </c>
      <c r="C11" s="344" t="s">
        <v>16</v>
      </c>
      <c r="D11" s="344" t="s">
        <v>143</v>
      </c>
      <c r="E11" s="344" t="s">
        <v>18</v>
      </c>
      <c r="F11" s="344" t="s">
        <v>19</v>
      </c>
      <c r="G11" s="343"/>
      <c r="H11" s="345">
        <f>H12+H17+H21+H27</f>
        <v>13907791.33</v>
      </c>
      <c r="I11" s="345">
        <f>I12+I17+I21+I27</f>
        <v>15587585.940000001</v>
      </c>
      <c r="J11" s="345">
        <f>J12+J17+J21+J27</f>
        <v>15587585.940000001</v>
      </c>
      <c r="K11" s="345">
        <f>K12+K17+K21+K27</f>
        <v>15587585.940000001</v>
      </c>
      <c r="L11" s="345">
        <f>L12+L17+L21+L27</f>
        <v>15585846.73</v>
      </c>
      <c r="M11" s="347">
        <f t="shared" si="0"/>
        <v>0</v>
      </c>
      <c r="N11" s="347">
        <f t="shared" si="1"/>
        <v>100</v>
      </c>
      <c r="O11" s="347">
        <f t="shared" si="2"/>
        <v>-1739.2100000008941</v>
      </c>
      <c r="P11" s="347">
        <f t="shared" si="3"/>
        <v>99.988842338982479</v>
      </c>
      <c r="Q11" s="347">
        <f t="shared" si="4"/>
        <v>1678055.4000000004</v>
      </c>
      <c r="R11" s="347">
        <f t="shared" si="5"/>
        <v>112.06557792091925</v>
      </c>
    </row>
    <row r="12" spans="1:18" s="16" customFormat="1" ht="25.5" x14ac:dyDescent="0.25">
      <c r="A12" s="177" t="s">
        <v>823</v>
      </c>
      <c r="B12" s="18">
        <v>992</v>
      </c>
      <c r="C12" s="18" t="s">
        <v>16</v>
      </c>
      <c r="D12" s="287" t="s">
        <v>143</v>
      </c>
      <c r="E12" s="287" t="s">
        <v>825</v>
      </c>
      <c r="F12" s="287" t="s">
        <v>19</v>
      </c>
      <c r="G12" s="18"/>
      <c r="H12" s="28">
        <f>H13</f>
        <v>58155.64</v>
      </c>
      <c r="I12" s="28">
        <f t="shared" ref="I12:L15" si="6">I13</f>
        <v>71000</v>
      </c>
      <c r="J12" s="28">
        <f t="shared" si="6"/>
        <v>71000</v>
      </c>
      <c r="K12" s="28">
        <f t="shared" si="6"/>
        <v>71000</v>
      </c>
      <c r="L12" s="28">
        <f t="shared" si="6"/>
        <v>70164.75</v>
      </c>
      <c r="M12" s="267">
        <f t="shared" si="0"/>
        <v>0</v>
      </c>
      <c r="N12" s="267">
        <f t="shared" si="1"/>
        <v>100</v>
      </c>
      <c r="O12" s="267">
        <f t="shared" si="2"/>
        <v>-835.25</v>
      </c>
      <c r="P12" s="267">
        <f>L12/K12*100</f>
        <v>98.82359154929577</v>
      </c>
      <c r="Q12" s="267">
        <f t="shared" si="4"/>
        <v>12009.11</v>
      </c>
      <c r="R12" s="267">
        <f>L12/H12*100</f>
        <v>120.64994899892771</v>
      </c>
    </row>
    <row r="13" spans="1:18" s="16" customFormat="1" ht="25.5" x14ac:dyDescent="0.25">
      <c r="A13" s="177" t="s">
        <v>824</v>
      </c>
      <c r="B13" s="18">
        <v>992</v>
      </c>
      <c r="C13" s="18" t="s">
        <v>16</v>
      </c>
      <c r="D13" s="287" t="s">
        <v>143</v>
      </c>
      <c r="E13" s="287" t="s">
        <v>826</v>
      </c>
      <c r="F13" s="287" t="s">
        <v>19</v>
      </c>
      <c r="G13" s="18"/>
      <c r="H13" s="28">
        <f>H14</f>
        <v>58155.64</v>
      </c>
      <c r="I13" s="28">
        <f t="shared" si="6"/>
        <v>71000</v>
      </c>
      <c r="J13" s="28">
        <f t="shared" si="6"/>
        <v>71000</v>
      </c>
      <c r="K13" s="28">
        <f t="shared" si="6"/>
        <v>71000</v>
      </c>
      <c r="L13" s="28">
        <f t="shared" si="6"/>
        <v>70164.75</v>
      </c>
      <c r="M13" s="267">
        <f t="shared" si="0"/>
        <v>0</v>
      </c>
      <c r="N13" s="267">
        <f t="shared" si="1"/>
        <v>100</v>
      </c>
      <c r="O13" s="267">
        <f t="shared" si="2"/>
        <v>-835.25</v>
      </c>
      <c r="P13" s="267">
        <f>L13/K13*100</f>
        <v>98.82359154929577</v>
      </c>
      <c r="Q13" s="267">
        <f t="shared" si="4"/>
        <v>12009.11</v>
      </c>
      <c r="R13" s="267">
        <v>120.65</v>
      </c>
    </row>
    <row r="14" spans="1:18" s="16" customFormat="1" ht="25.5" x14ac:dyDescent="0.25">
      <c r="A14" s="177" t="s">
        <v>827</v>
      </c>
      <c r="B14" s="18">
        <v>992</v>
      </c>
      <c r="C14" s="18" t="s">
        <v>16</v>
      </c>
      <c r="D14" s="287" t="s">
        <v>143</v>
      </c>
      <c r="E14" s="287" t="s">
        <v>828</v>
      </c>
      <c r="F14" s="287" t="s">
        <v>19</v>
      </c>
      <c r="G14" s="18"/>
      <c r="H14" s="28">
        <f>H15</f>
        <v>58155.64</v>
      </c>
      <c r="I14" s="28">
        <f t="shared" si="6"/>
        <v>71000</v>
      </c>
      <c r="J14" s="28">
        <f t="shared" si="6"/>
        <v>71000</v>
      </c>
      <c r="K14" s="28">
        <f t="shared" si="6"/>
        <v>71000</v>
      </c>
      <c r="L14" s="28">
        <f t="shared" si="6"/>
        <v>70164.75</v>
      </c>
      <c r="M14" s="267">
        <f t="shared" si="0"/>
        <v>0</v>
      </c>
      <c r="N14" s="267">
        <f t="shared" si="1"/>
        <v>100</v>
      </c>
      <c r="O14" s="267">
        <f t="shared" si="2"/>
        <v>-835.25</v>
      </c>
      <c r="P14" s="267">
        <f>L14/K14*100</f>
        <v>98.82359154929577</v>
      </c>
      <c r="Q14" s="267">
        <f t="shared" si="4"/>
        <v>12009.11</v>
      </c>
      <c r="R14" s="267">
        <v>120.65</v>
      </c>
    </row>
    <row r="15" spans="1:18" s="16" customFormat="1" ht="25.5" x14ac:dyDescent="0.25">
      <c r="A15" s="185" t="s">
        <v>829</v>
      </c>
      <c r="B15" s="14">
        <v>992</v>
      </c>
      <c r="C15" s="14" t="s">
        <v>16</v>
      </c>
      <c r="D15" s="340" t="s">
        <v>143</v>
      </c>
      <c r="E15" s="340" t="s">
        <v>830</v>
      </c>
      <c r="F15" s="14">
        <v>200</v>
      </c>
      <c r="G15" s="14"/>
      <c r="H15" s="29">
        <f>H16</f>
        <v>58155.64</v>
      </c>
      <c r="I15" s="29">
        <f t="shared" si="6"/>
        <v>71000</v>
      </c>
      <c r="J15" s="29">
        <f t="shared" si="6"/>
        <v>71000</v>
      </c>
      <c r="K15" s="29">
        <f t="shared" si="6"/>
        <v>71000</v>
      </c>
      <c r="L15" s="29">
        <f t="shared" si="6"/>
        <v>70164.75</v>
      </c>
      <c r="M15" s="12">
        <f t="shared" si="0"/>
        <v>0</v>
      </c>
      <c r="N15" s="12">
        <f t="shared" si="1"/>
        <v>100</v>
      </c>
      <c r="O15" s="12">
        <f t="shared" si="2"/>
        <v>-835.25</v>
      </c>
      <c r="P15" s="12">
        <f>L15/K15*100</f>
        <v>98.82359154929577</v>
      </c>
      <c r="Q15" s="12">
        <f t="shared" si="4"/>
        <v>12009.11</v>
      </c>
      <c r="R15" s="12">
        <v>120.65</v>
      </c>
    </row>
    <row r="16" spans="1:18" x14ac:dyDescent="0.25">
      <c r="A16" s="185" t="s">
        <v>831</v>
      </c>
      <c r="B16" s="14">
        <v>992</v>
      </c>
      <c r="C16" s="14" t="s">
        <v>16</v>
      </c>
      <c r="D16" s="340" t="s">
        <v>143</v>
      </c>
      <c r="E16" s="340" t="s">
        <v>830</v>
      </c>
      <c r="F16" s="340" t="s">
        <v>384</v>
      </c>
      <c r="G16" s="14"/>
      <c r="H16" s="29">
        <v>58155.64</v>
      </c>
      <c r="I16" s="29">
        <v>71000</v>
      </c>
      <c r="J16" s="29">
        <v>71000</v>
      </c>
      <c r="K16" s="29">
        <v>71000</v>
      </c>
      <c r="L16" s="29">
        <v>70164.75</v>
      </c>
      <c r="M16" s="12">
        <f t="shared" si="0"/>
        <v>0</v>
      </c>
      <c r="N16" s="12">
        <f t="shared" si="1"/>
        <v>100</v>
      </c>
      <c r="O16" s="12">
        <f t="shared" si="2"/>
        <v>-835.25</v>
      </c>
      <c r="P16" s="12">
        <f>L16/K16*100</f>
        <v>98.82359154929577</v>
      </c>
      <c r="Q16" s="12">
        <f t="shared" si="4"/>
        <v>12009.11</v>
      </c>
      <c r="R16" s="12">
        <v>120.65</v>
      </c>
    </row>
    <row r="17" spans="1:18" ht="51" x14ac:dyDescent="0.25">
      <c r="A17" s="177" t="s">
        <v>832</v>
      </c>
      <c r="B17" s="18">
        <v>992</v>
      </c>
      <c r="C17" s="18" t="s">
        <v>16</v>
      </c>
      <c r="D17" s="287" t="s">
        <v>143</v>
      </c>
      <c r="E17" s="18">
        <v>9900055492</v>
      </c>
      <c r="F17" s="287" t="s">
        <v>19</v>
      </c>
      <c r="G17" s="18"/>
      <c r="H17" s="28">
        <f>H18</f>
        <v>41753.08</v>
      </c>
      <c r="I17" s="28">
        <f t="shared" ref="I17:L18" si="7">I18</f>
        <v>0</v>
      </c>
      <c r="J17" s="28">
        <f t="shared" si="7"/>
        <v>0</v>
      </c>
      <c r="K17" s="28">
        <f t="shared" si="7"/>
        <v>0</v>
      </c>
      <c r="L17" s="28">
        <f t="shared" si="7"/>
        <v>0</v>
      </c>
      <c r="M17" s="267">
        <f t="shared" si="0"/>
        <v>0</v>
      </c>
      <c r="N17" s="267" t="e">
        <f t="shared" si="1"/>
        <v>#DIV/0!</v>
      </c>
      <c r="O17" s="267">
        <f t="shared" si="2"/>
        <v>0</v>
      </c>
      <c r="P17" s="267" t="e">
        <f t="shared" si="3"/>
        <v>#DIV/0!</v>
      </c>
      <c r="Q17" s="267">
        <f t="shared" si="4"/>
        <v>-41753.08</v>
      </c>
      <c r="R17" s="267">
        <f t="shared" si="5"/>
        <v>0</v>
      </c>
    </row>
    <row r="18" spans="1:18" ht="63.75" hidden="1" x14ac:dyDescent="0.25">
      <c r="A18" s="177" t="s">
        <v>9</v>
      </c>
      <c r="B18" s="18">
        <v>992</v>
      </c>
      <c r="C18" s="18" t="s">
        <v>16</v>
      </c>
      <c r="D18" s="287" t="s">
        <v>143</v>
      </c>
      <c r="E18" s="18">
        <v>9900055492</v>
      </c>
      <c r="F18" s="287" t="s">
        <v>23</v>
      </c>
      <c r="G18" s="18"/>
      <c r="H18" s="28">
        <f>H19+H20</f>
        <v>41753.08</v>
      </c>
      <c r="I18" s="28">
        <f t="shared" si="7"/>
        <v>0</v>
      </c>
      <c r="J18" s="28">
        <f t="shared" si="7"/>
        <v>0</v>
      </c>
      <c r="K18" s="28">
        <f t="shared" si="7"/>
        <v>0</v>
      </c>
      <c r="L18" s="28">
        <f t="shared" si="7"/>
        <v>0</v>
      </c>
      <c r="M18" s="267">
        <f t="shared" si="0"/>
        <v>0</v>
      </c>
      <c r="N18" s="267" t="e">
        <f t="shared" si="1"/>
        <v>#DIV/0!</v>
      </c>
      <c r="O18" s="267">
        <f t="shared" si="2"/>
        <v>0</v>
      </c>
      <c r="P18" s="267" t="e">
        <f t="shared" si="3"/>
        <v>#DIV/0!</v>
      </c>
      <c r="Q18" s="267">
        <f t="shared" si="4"/>
        <v>-41753.08</v>
      </c>
      <c r="R18" s="267">
        <f t="shared" si="5"/>
        <v>0</v>
      </c>
    </row>
    <row r="19" spans="1:18" s="16" customFormat="1" ht="25.5" x14ac:dyDescent="0.25">
      <c r="A19" s="185" t="s">
        <v>33</v>
      </c>
      <c r="B19" s="14">
        <v>992</v>
      </c>
      <c r="C19" s="14" t="s">
        <v>16</v>
      </c>
      <c r="D19" s="340" t="s">
        <v>143</v>
      </c>
      <c r="E19" s="14">
        <v>9900055492</v>
      </c>
      <c r="F19" s="340" t="s">
        <v>28</v>
      </c>
      <c r="G19" s="14"/>
      <c r="H19" s="29">
        <v>32068.42</v>
      </c>
      <c r="I19" s="29">
        <v>0</v>
      </c>
      <c r="J19" s="31">
        <v>0</v>
      </c>
      <c r="K19" s="31">
        <v>0</v>
      </c>
      <c r="L19" s="31">
        <v>0</v>
      </c>
      <c r="M19" s="12">
        <f t="shared" si="0"/>
        <v>0</v>
      </c>
      <c r="N19" s="12" t="e">
        <f t="shared" si="1"/>
        <v>#DIV/0!</v>
      </c>
      <c r="O19" s="12">
        <f t="shared" si="2"/>
        <v>0</v>
      </c>
      <c r="P19" s="12" t="e">
        <f t="shared" si="3"/>
        <v>#DIV/0!</v>
      </c>
      <c r="Q19" s="12">
        <f t="shared" si="4"/>
        <v>-32068.42</v>
      </c>
      <c r="R19" s="12">
        <f t="shared" si="5"/>
        <v>0</v>
      </c>
    </row>
    <row r="20" spans="1:18" s="16" customFormat="1" ht="38.25" x14ac:dyDescent="0.25">
      <c r="A20" s="205" t="s">
        <v>34</v>
      </c>
      <c r="B20" s="14">
        <v>992</v>
      </c>
      <c r="C20" s="14" t="s">
        <v>16</v>
      </c>
      <c r="D20" s="340" t="s">
        <v>143</v>
      </c>
      <c r="E20" s="14">
        <v>9900055492</v>
      </c>
      <c r="F20" s="14">
        <v>129</v>
      </c>
      <c r="G20" s="14"/>
      <c r="H20" s="29">
        <v>9684.66</v>
      </c>
      <c r="I20" s="29">
        <v>0</v>
      </c>
      <c r="J20" s="31">
        <v>0</v>
      </c>
      <c r="K20" s="31">
        <v>0</v>
      </c>
      <c r="L20" s="31">
        <v>0</v>
      </c>
      <c r="M20" s="12">
        <f t="shared" si="0"/>
        <v>0</v>
      </c>
      <c r="N20" s="12" t="e">
        <f t="shared" si="1"/>
        <v>#DIV/0!</v>
      </c>
      <c r="O20" s="12">
        <f t="shared" si="2"/>
        <v>0</v>
      </c>
      <c r="P20" s="12" t="e">
        <f t="shared" si="3"/>
        <v>#DIV/0!</v>
      </c>
      <c r="Q20" s="12">
        <f t="shared" si="4"/>
        <v>-9684.66</v>
      </c>
      <c r="R20" s="12">
        <f t="shared" si="5"/>
        <v>0</v>
      </c>
    </row>
    <row r="21" spans="1:18" s="16" customFormat="1" ht="38.25" x14ac:dyDescent="0.25">
      <c r="A21" s="177" t="s">
        <v>833</v>
      </c>
      <c r="B21" s="18">
        <v>992</v>
      </c>
      <c r="C21" s="18" t="s">
        <v>16</v>
      </c>
      <c r="D21" s="287" t="s">
        <v>143</v>
      </c>
      <c r="E21" s="18">
        <v>9900081000</v>
      </c>
      <c r="F21" s="287" t="s">
        <v>19</v>
      </c>
      <c r="G21" s="18"/>
      <c r="H21" s="28">
        <f>H22+H25</f>
        <v>1614000</v>
      </c>
      <c r="I21" s="28">
        <f>I22+I25</f>
        <v>1847500</v>
      </c>
      <c r="J21" s="33">
        <f>J22+J25</f>
        <v>1847500</v>
      </c>
      <c r="K21" s="33">
        <f>K22+K25</f>
        <v>1847500</v>
      </c>
      <c r="L21" s="33">
        <f>L22+L25</f>
        <v>1847500</v>
      </c>
      <c r="M21" s="293">
        <f t="shared" si="0"/>
        <v>0</v>
      </c>
      <c r="N21" s="293">
        <f t="shared" si="1"/>
        <v>100</v>
      </c>
      <c r="O21" s="293">
        <f t="shared" si="2"/>
        <v>0</v>
      </c>
      <c r="P21" s="293">
        <f t="shared" si="3"/>
        <v>100</v>
      </c>
      <c r="Q21" s="293">
        <f t="shared" si="4"/>
        <v>233500</v>
      </c>
      <c r="R21" s="293">
        <f t="shared" si="5"/>
        <v>114.46716232961587</v>
      </c>
    </row>
    <row r="22" spans="1:18" ht="63.75" x14ac:dyDescent="0.25">
      <c r="A22" s="180" t="s">
        <v>9</v>
      </c>
      <c r="B22" s="14">
        <v>992</v>
      </c>
      <c r="C22" s="14" t="s">
        <v>16</v>
      </c>
      <c r="D22" s="340" t="s">
        <v>143</v>
      </c>
      <c r="E22" s="14">
        <v>9900081000</v>
      </c>
      <c r="F22" s="14">
        <v>100</v>
      </c>
      <c r="G22" s="14"/>
      <c r="H22" s="29">
        <f>H23+H24</f>
        <v>1604000</v>
      </c>
      <c r="I22" s="29">
        <f>I23+I24</f>
        <v>1832500</v>
      </c>
      <c r="J22" s="31">
        <f>J23+J24</f>
        <v>1832500</v>
      </c>
      <c r="K22" s="31">
        <f>K23+K24</f>
        <v>1832500</v>
      </c>
      <c r="L22" s="31">
        <f>L23+L24</f>
        <v>1832500</v>
      </c>
      <c r="M22" s="12">
        <f t="shared" si="0"/>
        <v>0</v>
      </c>
      <c r="N22" s="12">
        <v>100</v>
      </c>
      <c r="O22" s="12">
        <f t="shared" si="2"/>
        <v>0</v>
      </c>
      <c r="P22" s="12">
        <f t="shared" si="3"/>
        <v>100</v>
      </c>
      <c r="Q22" s="12">
        <f t="shared" si="4"/>
        <v>228500</v>
      </c>
      <c r="R22" s="12">
        <f t="shared" si="5"/>
        <v>114.24563591022444</v>
      </c>
    </row>
    <row r="23" spans="1:18" ht="42.75" customHeight="1" x14ac:dyDescent="0.25">
      <c r="A23" s="185" t="s">
        <v>33</v>
      </c>
      <c r="B23" s="14">
        <v>992</v>
      </c>
      <c r="C23" s="14" t="s">
        <v>16</v>
      </c>
      <c r="D23" s="340" t="s">
        <v>143</v>
      </c>
      <c r="E23" s="14">
        <v>9900081000</v>
      </c>
      <c r="F23" s="14">
        <v>121</v>
      </c>
      <c r="G23" s="14"/>
      <c r="H23" s="29">
        <v>1231951</v>
      </c>
      <c r="I23" s="29">
        <v>1407450</v>
      </c>
      <c r="J23" s="31">
        <v>1407450</v>
      </c>
      <c r="K23" s="31">
        <v>1407450</v>
      </c>
      <c r="L23" s="31">
        <v>1407450</v>
      </c>
      <c r="M23" s="12">
        <f t="shared" si="0"/>
        <v>0</v>
      </c>
      <c r="N23" s="12">
        <f t="shared" si="1"/>
        <v>100</v>
      </c>
      <c r="O23" s="12">
        <f t="shared" si="2"/>
        <v>0</v>
      </c>
      <c r="P23" s="12">
        <f t="shared" si="3"/>
        <v>100</v>
      </c>
      <c r="Q23" s="12">
        <f t="shared" si="4"/>
        <v>175499</v>
      </c>
      <c r="R23" s="12">
        <f t="shared" si="5"/>
        <v>114.2456152882704</v>
      </c>
    </row>
    <row r="24" spans="1:18" ht="62.25" customHeight="1" x14ac:dyDescent="0.25">
      <c r="A24" s="183" t="s">
        <v>34</v>
      </c>
      <c r="B24" s="14">
        <v>992</v>
      </c>
      <c r="C24" s="14" t="s">
        <v>16</v>
      </c>
      <c r="D24" s="340" t="s">
        <v>143</v>
      </c>
      <c r="E24" s="14">
        <v>9900081000</v>
      </c>
      <c r="F24" s="14">
        <v>129</v>
      </c>
      <c r="G24" s="14"/>
      <c r="H24" s="29">
        <v>372049</v>
      </c>
      <c r="I24" s="29">
        <v>425050</v>
      </c>
      <c r="J24" s="31">
        <v>425050</v>
      </c>
      <c r="K24" s="31">
        <v>425050</v>
      </c>
      <c r="L24" s="31">
        <v>425050</v>
      </c>
      <c r="M24" s="12">
        <f t="shared" si="0"/>
        <v>0</v>
      </c>
      <c r="N24" s="12">
        <f t="shared" si="1"/>
        <v>100</v>
      </c>
      <c r="O24" s="12">
        <f t="shared" si="2"/>
        <v>0</v>
      </c>
      <c r="P24" s="12">
        <f t="shared" si="3"/>
        <v>100</v>
      </c>
      <c r="Q24" s="12">
        <f t="shared" si="4"/>
        <v>53001</v>
      </c>
      <c r="R24" s="12">
        <f t="shared" si="5"/>
        <v>114.24570419487756</v>
      </c>
    </row>
    <row r="25" spans="1:18" s="16" customFormat="1" ht="25.5" x14ac:dyDescent="0.25">
      <c r="A25" s="184" t="s">
        <v>829</v>
      </c>
      <c r="B25" s="14">
        <v>992</v>
      </c>
      <c r="C25" s="14" t="s">
        <v>16</v>
      </c>
      <c r="D25" s="340" t="s">
        <v>143</v>
      </c>
      <c r="E25" s="14">
        <v>9900081000</v>
      </c>
      <c r="F25" s="14">
        <v>200</v>
      </c>
      <c r="G25" s="14"/>
      <c r="H25" s="29">
        <f>H26</f>
        <v>10000</v>
      </c>
      <c r="I25" s="29">
        <f>I26</f>
        <v>15000</v>
      </c>
      <c r="J25" s="31">
        <f>J26</f>
        <v>15000</v>
      </c>
      <c r="K25" s="31">
        <f>K26</f>
        <v>15000</v>
      </c>
      <c r="L25" s="31">
        <f>L26</f>
        <v>15000</v>
      </c>
      <c r="M25" s="12">
        <f t="shared" si="0"/>
        <v>0</v>
      </c>
      <c r="N25" s="12">
        <f t="shared" si="1"/>
        <v>100</v>
      </c>
      <c r="O25" s="12">
        <f t="shared" si="2"/>
        <v>0</v>
      </c>
      <c r="P25" s="12">
        <f t="shared" si="3"/>
        <v>100</v>
      </c>
      <c r="Q25" s="12">
        <f t="shared" si="4"/>
        <v>5000</v>
      </c>
      <c r="R25" s="12">
        <f t="shared" si="5"/>
        <v>150</v>
      </c>
    </row>
    <row r="26" spans="1:18" x14ac:dyDescent="0.25">
      <c r="A26" s="185" t="s">
        <v>834</v>
      </c>
      <c r="B26" s="14">
        <v>992</v>
      </c>
      <c r="C26" s="14" t="s">
        <v>16</v>
      </c>
      <c r="D26" s="340" t="s">
        <v>143</v>
      </c>
      <c r="E26" s="14">
        <v>9900081000</v>
      </c>
      <c r="F26" s="14">
        <v>244</v>
      </c>
      <c r="G26" s="14"/>
      <c r="H26" s="29">
        <v>10000</v>
      </c>
      <c r="I26" s="29">
        <v>15000</v>
      </c>
      <c r="J26" s="31">
        <v>15000</v>
      </c>
      <c r="K26" s="31">
        <v>15000</v>
      </c>
      <c r="L26" s="31">
        <v>15000</v>
      </c>
      <c r="M26" s="12">
        <f t="shared" si="0"/>
        <v>0</v>
      </c>
      <c r="N26" s="12"/>
      <c r="O26" s="12">
        <f t="shared" si="2"/>
        <v>0</v>
      </c>
      <c r="P26" s="12">
        <f t="shared" si="3"/>
        <v>100</v>
      </c>
      <c r="Q26" s="12">
        <f t="shared" si="4"/>
        <v>5000</v>
      </c>
      <c r="R26" s="12">
        <f t="shared" si="5"/>
        <v>150</v>
      </c>
    </row>
    <row r="27" spans="1:18" ht="38.25" x14ac:dyDescent="0.25">
      <c r="A27" s="177" t="s">
        <v>835</v>
      </c>
      <c r="B27" s="18">
        <v>992</v>
      </c>
      <c r="C27" s="18" t="s">
        <v>16</v>
      </c>
      <c r="D27" s="287" t="s">
        <v>143</v>
      </c>
      <c r="E27" s="18">
        <v>9900092040</v>
      </c>
      <c r="F27" s="287" t="s">
        <v>19</v>
      </c>
      <c r="G27" s="18"/>
      <c r="H27" s="28">
        <f>H28+H32+H34</f>
        <v>12193882.609999999</v>
      </c>
      <c r="I27" s="28">
        <f>I28+I32+I34</f>
        <v>13669085.940000001</v>
      </c>
      <c r="J27" s="33">
        <f>J28+J32+J34</f>
        <v>13669085.940000001</v>
      </c>
      <c r="K27" s="33">
        <f>K28+K32+K34</f>
        <v>13669085.940000001</v>
      </c>
      <c r="L27" s="33">
        <f>L28+L32+L34</f>
        <v>13668181.98</v>
      </c>
      <c r="M27" s="293">
        <f t="shared" si="0"/>
        <v>0</v>
      </c>
      <c r="N27" s="293">
        <f>J26/I26*100</f>
        <v>100</v>
      </c>
      <c r="O27" s="293">
        <f t="shared" si="2"/>
        <v>-903.96000000089407</v>
      </c>
      <c r="P27" s="293">
        <f t="shared" si="3"/>
        <v>99.993386829200077</v>
      </c>
      <c r="Q27" s="293">
        <f t="shared" si="4"/>
        <v>1474299.370000001</v>
      </c>
      <c r="R27" s="293">
        <f t="shared" si="5"/>
        <v>112.09048354123856</v>
      </c>
    </row>
    <row r="28" spans="1:18" ht="25.5" x14ac:dyDescent="0.25">
      <c r="A28" s="180" t="s">
        <v>10</v>
      </c>
      <c r="B28" s="14">
        <v>992</v>
      </c>
      <c r="C28" s="14" t="s">
        <v>16</v>
      </c>
      <c r="D28" s="340" t="s">
        <v>143</v>
      </c>
      <c r="E28" s="14">
        <v>9900092040</v>
      </c>
      <c r="F28" s="14">
        <v>120</v>
      </c>
      <c r="G28" s="14"/>
      <c r="H28" s="29">
        <v>10760078.689999999</v>
      </c>
      <c r="I28" s="29">
        <v>12166590.640000001</v>
      </c>
      <c r="J28" s="31">
        <v>12166590.640000001</v>
      </c>
      <c r="K28" s="31">
        <v>12166590.640000001</v>
      </c>
      <c r="L28" s="31">
        <v>12166590.640000001</v>
      </c>
      <c r="M28" s="12">
        <f t="shared" si="0"/>
        <v>0</v>
      </c>
      <c r="N28" s="12">
        <f>J28/I28*100</f>
        <v>100</v>
      </c>
      <c r="O28" s="12">
        <f t="shared" si="2"/>
        <v>0</v>
      </c>
      <c r="P28" s="12">
        <f t="shared" si="3"/>
        <v>100</v>
      </c>
      <c r="Q28" s="12">
        <f t="shared" si="4"/>
        <v>1406511.9500000011</v>
      </c>
      <c r="R28" s="12">
        <f t="shared" si="5"/>
        <v>113.07157680275293</v>
      </c>
    </row>
    <row r="29" spans="1:18" ht="25.5" x14ac:dyDescent="0.25">
      <c r="A29" s="205" t="s">
        <v>33</v>
      </c>
      <c r="B29" s="14">
        <v>992</v>
      </c>
      <c r="C29" s="14" t="s">
        <v>16</v>
      </c>
      <c r="D29" s="340" t="s">
        <v>143</v>
      </c>
      <c r="E29" s="14">
        <v>9900092040</v>
      </c>
      <c r="F29" s="14">
        <v>121</v>
      </c>
      <c r="G29" s="14"/>
      <c r="H29" s="29">
        <v>8141838.6200000001</v>
      </c>
      <c r="I29" s="29">
        <v>9126203.6199999992</v>
      </c>
      <c r="J29" s="31">
        <v>9126203.6199999992</v>
      </c>
      <c r="K29" s="31">
        <v>9126203.6199999992</v>
      </c>
      <c r="L29" s="31">
        <v>9126203.6199999992</v>
      </c>
      <c r="M29" s="12">
        <f t="shared" si="0"/>
        <v>0</v>
      </c>
      <c r="N29" s="12">
        <f t="shared" si="1"/>
        <v>100</v>
      </c>
      <c r="O29" s="12">
        <f t="shared" si="2"/>
        <v>0</v>
      </c>
      <c r="P29" s="12">
        <f t="shared" si="3"/>
        <v>100</v>
      </c>
      <c r="Q29" s="12">
        <f t="shared" si="4"/>
        <v>984364.99999999907</v>
      </c>
      <c r="R29" s="12">
        <f t="shared" si="5"/>
        <v>112.09020524653926</v>
      </c>
    </row>
    <row r="30" spans="1:18" ht="38.25" x14ac:dyDescent="0.25">
      <c r="A30" s="185" t="s">
        <v>836</v>
      </c>
      <c r="B30" s="14">
        <v>992</v>
      </c>
      <c r="C30" s="14" t="s">
        <v>16</v>
      </c>
      <c r="D30" s="340" t="s">
        <v>143</v>
      </c>
      <c r="E30" s="14">
        <v>9900092040</v>
      </c>
      <c r="F30" s="14">
        <v>122</v>
      </c>
      <c r="G30" s="14"/>
      <c r="H30" s="29">
        <v>158309.10999999999</v>
      </c>
      <c r="I30" s="29">
        <v>294590.64</v>
      </c>
      <c r="J30" s="31">
        <v>294590.64</v>
      </c>
      <c r="K30" s="31">
        <v>294590.64</v>
      </c>
      <c r="L30" s="31">
        <v>294590.64</v>
      </c>
      <c r="M30" s="12">
        <f t="shared" si="0"/>
        <v>0</v>
      </c>
      <c r="N30" s="12">
        <f t="shared" si="1"/>
        <v>100</v>
      </c>
      <c r="O30" s="12">
        <f t="shared" si="2"/>
        <v>0</v>
      </c>
      <c r="P30" s="12">
        <f t="shared" si="3"/>
        <v>100</v>
      </c>
      <c r="Q30" s="12">
        <f t="shared" si="4"/>
        <v>136281.53000000003</v>
      </c>
      <c r="R30" s="12">
        <f t="shared" si="5"/>
        <v>186.08571547145962</v>
      </c>
    </row>
    <row r="31" spans="1:18" ht="12.75" customHeight="1" x14ac:dyDescent="0.25">
      <c r="A31" s="185" t="s">
        <v>34</v>
      </c>
      <c r="B31" s="14">
        <v>992</v>
      </c>
      <c r="C31" s="14" t="s">
        <v>16</v>
      </c>
      <c r="D31" s="340" t="s">
        <v>143</v>
      </c>
      <c r="E31" s="14">
        <v>9900092040</v>
      </c>
      <c r="F31" s="14">
        <v>129</v>
      </c>
      <c r="G31" s="14"/>
      <c r="H31" s="29">
        <v>2459930.96</v>
      </c>
      <c r="I31" s="29">
        <v>2745796.38</v>
      </c>
      <c r="J31" s="31">
        <v>2745796.38</v>
      </c>
      <c r="K31" s="31">
        <v>2745796.38</v>
      </c>
      <c r="L31" s="31">
        <v>2745796.38</v>
      </c>
      <c r="M31" s="12">
        <f t="shared" si="0"/>
        <v>0</v>
      </c>
      <c r="N31" s="12">
        <v>100</v>
      </c>
      <c r="O31" s="12">
        <f t="shared" si="2"/>
        <v>0</v>
      </c>
      <c r="P31" s="12">
        <f t="shared" si="3"/>
        <v>100</v>
      </c>
      <c r="Q31" s="12">
        <f t="shared" si="4"/>
        <v>285865.41999999993</v>
      </c>
      <c r="R31" s="12">
        <f t="shared" si="5"/>
        <v>111.62087166869105</v>
      </c>
    </row>
    <row r="32" spans="1:18" ht="25.5" x14ac:dyDescent="0.25">
      <c r="A32" s="180" t="s">
        <v>829</v>
      </c>
      <c r="B32" s="14">
        <v>992</v>
      </c>
      <c r="C32" s="14" t="s">
        <v>16</v>
      </c>
      <c r="D32" s="340" t="s">
        <v>143</v>
      </c>
      <c r="E32" s="14">
        <v>9900092040</v>
      </c>
      <c r="F32" s="14">
        <v>200</v>
      </c>
      <c r="G32" s="14"/>
      <c r="H32" s="29">
        <f>H33</f>
        <v>1429693.92</v>
      </c>
      <c r="I32" s="29">
        <f>I33</f>
        <v>1497385.3</v>
      </c>
      <c r="J32" s="31">
        <f>J33</f>
        <v>1497385.3</v>
      </c>
      <c r="K32" s="31">
        <f>K33</f>
        <v>1497385.3</v>
      </c>
      <c r="L32" s="31">
        <f>L33</f>
        <v>1496481.34</v>
      </c>
      <c r="M32" s="12">
        <f t="shared" si="0"/>
        <v>0</v>
      </c>
      <c r="N32" s="12">
        <v>100</v>
      </c>
      <c r="O32" s="12">
        <f t="shared" si="2"/>
        <v>-903.95999999996275</v>
      </c>
      <c r="P32" s="12">
        <f t="shared" si="3"/>
        <v>99.939630768380056</v>
      </c>
      <c r="Q32" s="12">
        <f t="shared" si="4"/>
        <v>66787.420000000158</v>
      </c>
      <c r="R32" s="12">
        <f t="shared" si="5"/>
        <v>104.67144883710495</v>
      </c>
    </row>
    <row r="33" spans="1:18" x14ac:dyDescent="0.25">
      <c r="A33" s="185" t="s">
        <v>834</v>
      </c>
      <c r="B33" s="14">
        <v>992</v>
      </c>
      <c r="C33" s="14" t="s">
        <v>16</v>
      </c>
      <c r="D33" s="340" t="s">
        <v>143</v>
      </c>
      <c r="E33" s="14">
        <v>9900092040</v>
      </c>
      <c r="F33" s="14">
        <v>244</v>
      </c>
      <c r="G33" s="14"/>
      <c r="H33" s="29">
        <v>1429693.92</v>
      </c>
      <c r="I33" s="29">
        <v>1497385.3</v>
      </c>
      <c r="J33" s="31">
        <v>1497385.3</v>
      </c>
      <c r="K33" s="31">
        <v>1497385.3</v>
      </c>
      <c r="L33" s="31">
        <v>1496481.34</v>
      </c>
      <c r="M33" s="12">
        <f t="shared" si="0"/>
        <v>0</v>
      </c>
      <c r="N33" s="12">
        <v>100</v>
      </c>
      <c r="O33" s="12">
        <f t="shared" si="2"/>
        <v>-903.95999999996275</v>
      </c>
      <c r="P33" s="12">
        <f t="shared" si="3"/>
        <v>99.939630768380056</v>
      </c>
      <c r="Q33" s="12">
        <f t="shared" si="4"/>
        <v>66787.420000000158</v>
      </c>
      <c r="R33" s="12">
        <f t="shared" si="5"/>
        <v>104.67144883710495</v>
      </c>
    </row>
    <row r="34" spans="1:18" x14ac:dyDescent="0.25">
      <c r="A34" s="180" t="s">
        <v>12</v>
      </c>
      <c r="B34" s="14">
        <v>992</v>
      </c>
      <c r="C34" s="14" t="s">
        <v>16</v>
      </c>
      <c r="D34" s="340" t="s">
        <v>143</v>
      </c>
      <c r="E34" s="14">
        <v>9900092040</v>
      </c>
      <c r="F34" s="14">
        <v>800</v>
      </c>
      <c r="G34" s="14"/>
      <c r="H34" s="29">
        <f>H35</f>
        <v>4110</v>
      </c>
      <c r="I34" s="29">
        <f>I35</f>
        <v>5110</v>
      </c>
      <c r="J34" s="31">
        <f>J35</f>
        <v>5110</v>
      </c>
      <c r="K34" s="31">
        <f>K35</f>
        <v>5110</v>
      </c>
      <c r="L34" s="31">
        <f>L35</f>
        <v>5110</v>
      </c>
      <c r="M34" s="12">
        <f t="shared" si="0"/>
        <v>0</v>
      </c>
      <c r="N34" s="12">
        <v>100</v>
      </c>
      <c r="O34" s="12">
        <f t="shared" si="2"/>
        <v>0</v>
      </c>
      <c r="P34" s="12">
        <f t="shared" si="3"/>
        <v>100</v>
      </c>
      <c r="Q34" s="12">
        <f t="shared" si="4"/>
        <v>1000</v>
      </c>
      <c r="R34" s="12">
        <f t="shared" si="5"/>
        <v>124.33090024330899</v>
      </c>
    </row>
    <row r="35" spans="1:18" x14ac:dyDescent="0.25">
      <c r="A35" s="185" t="s">
        <v>13</v>
      </c>
      <c r="B35" s="14">
        <v>992</v>
      </c>
      <c r="C35" s="14" t="s">
        <v>16</v>
      </c>
      <c r="D35" s="340" t="s">
        <v>143</v>
      </c>
      <c r="E35" s="14">
        <v>9900092040</v>
      </c>
      <c r="F35" s="14">
        <v>850</v>
      </c>
      <c r="G35" s="14"/>
      <c r="H35" s="29">
        <v>4110</v>
      </c>
      <c r="I35" s="29">
        <v>5110</v>
      </c>
      <c r="J35" s="31">
        <v>5110</v>
      </c>
      <c r="K35" s="31">
        <v>5110</v>
      </c>
      <c r="L35" s="31">
        <v>5110</v>
      </c>
      <c r="M35" s="12">
        <f t="shared" si="0"/>
        <v>0</v>
      </c>
      <c r="N35" s="12">
        <v>100</v>
      </c>
      <c r="O35" s="12">
        <f t="shared" si="2"/>
        <v>0</v>
      </c>
      <c r="P35" s="12">
        <f t="shared" si="3"/>
        <v>100</v>
      </c>
      <c r="Q35" s="12">
        <f t="shared" si="4"/>
        <v>1000</v>
      </c>
      <c r="R35" s="12">
        <f t="shared" si="5"/>
        <v>124.33090024330899</v>
      </c>
    </row>
    <row r="36" spans="1:18" ht="33" x14ac:dyDescent="0.25">
      <c r="A36" s="348" t="s">
        <v>843</v>
      </c>
      <c r="B36" s="349">
        <v>992</v>
      </c>
      <c r="C36" s="349" t="s">
        <v>16</v>
      </c>
      <c r="D36" s="350" t="s">
        <v>20</v>
      </c>
      <c r="E36" s="349"/>
      <c r="F36" s="351"/>
      <c r="G36" s="343"/>
      <c r="H36" s="345">
        <f>H37+H41+H42+H49</f>
        <v>2544134.65</v>
      </c>
      <c r="I36" s="345">
        <f>I37+I41+I42+I49</f>
        <v>7721915.6799999997</v>
      </c>
      <c r="J36" s="346">
        <f>J37+J41+J42+J49</f>
        <v>7721915.6799999997</v>
      </c>
      <c r="K36" s="346">
        <f>K37+K41+K42+K49</f>
        <v>7721915.6799999997</v>
      </c>
      <c r="L36" s="346">
        <f>L37+L41+L42+L49</f>
        <v>4156312.2699999996</v>
      </c>
      <c r="M36" s="347">
        <f t="shared" si="0"/>
        <v>0</v>
      </c>
      <c r="N36" s="347">
        <v>100</v>
      </c>
      <c r="O36" s="347">
        <f t="shared" si="2"/>
        <v>-3565603.41</v>
      </c>
      <c r="P36" s="347">
        <f t="shared" si="3"/>
        <v>53.824885458992732</v>
      </c>
      <c r="Q36" s="347">
        <f t="shared" si="4"/>
        <v>1612177.6199999996</v>
      </c>
      <c r="R36" s="347">
        <f t="shared" si="5"/>
        <v>163.36840780027109</v>
      </c>
    </row>
    <row r="37" spans="1:18" ht="25.5" x14ac:dyDescent="0.25">
      <c r="A37" s="190" t="s">
        <v>823</v>
      </c>
      <c r="B37" s="284">
        <v>992</v>
      </c>
      <c r="C37" s="341" t="s">
        <v>16</v>
      </c>
      <c r="D37" s="341" t="s">
        <v>20</v>
      </c>
      <c r="E37" s="289" t="s">
        <v>825</v>
      </c>
      <c r="F37" s="286" t="s">
        <v>19</v>
      </c>
      <c r="G37" s="284"/>
      <c r="H37" s="28">
        <f>H38</f>
        <v>5533.46</v>
      </c>
      <c r="I37" s="285">
        <f>I38</f>
        <v>0</v>
      </c>
      <c r="J37" s="288">
        <f>J38</f>
        <v>0</v>
      </c>
      <c r="K37" s="288">
        <f>K38</f>
        <v>0</v>
      </c>
      <c r="L37" s="288">
        <f>L38</f>
        <v>0</v>
      </c>
      <c r="M37" s="267">
        <f t="shared" si="0"/>
        <v>0</v>
      </c>
      <c r="N37" s="267" t="e">
        <f t="shared" si="1"/>
        <v>#DIV/0!</v>
      </c>
      <c r="O37" s="267">
        <f t="shared" si="2"/>
        <v>0</v>
      </c>
      <c r="P37" s="267" t="e">
        <f t="shared" si="3"/>
        <v>#DIV/0!</v>
      </c>
      <c r="Q37" s="267">
        <f t="shared" si="4"/>
        <v>-5533.46</v>
      </c>
      <c r="R37" s="267">
        <f t="shared" si="5"/>
        <v>0</v>
      </c>
    </row>
    <row r="38" spans="1:18" ht="32.25" customHeight="1" x14ac:dyDescent="0.25">
      <c r="A38" s="180" t="s">
        <v>824</v>
      </c>
      <c r="B38" s="14">
        <v>992</v>
      </c>
      <c r="C38" s="340" t="s">
        <v>16</v>
      </c>
      <c r="D38" s="340" t="s">
        <v>20</v>
      </c>
      <c r="E38" s="340" t="s">
        <v>826</v>
      </c>
      <c r="F38" s="283" t="s">
        <v>19</v>
      </c>
      <c r="G38" s="14"/>
      <c r="H38" s="29">
        <f>H39</f>
        <v>5533.46</v>
      </c>
      <c r="I38" s="29">
        <f>I39</f>
        <v>0</v>
      </c>
      <c r="J38" s="31">
        <f>J39</f>
        <v>0</v>
      </c>
      <c r="K38" s="31">
        <f>K39</f>
        <v>0</v>
      </c>
      <c r="L38" s="31">
        <f>L39</f>
        <v>0</v>
      </c>
      <c r="M38" s="12">
        <f t="shared" si="0"/>
        <v>0</v>
      </c>
      <c r="N38" s="12" t="e">
        <f t="shared" si="1"/>
        <v>#DIV/0!</v>
      </c>
      <c r="O38" s="12">
        <f t="shared" si="2"/>
        <v>0</v>
      </c>
      <c r="P38" s="12" t="e">
        <f t="shared" si="3"/>
        <v>#DIV/0!</v>
      </c>
      <c r="Q38" s="12">
        <f t="shared" si="4"/>
        <v>-5533.46</v>
      </c>
      <c r="R38" s="12">
        <f t="shared" si="5"/>
        <v>0</v>
      </c>
    </row>
    <row r="39" spans="1:18" s="16" customFormat="1" ht="25.5" x14ac:dyDescent="0.25">
      <c r="A39" s="185" t="s">
        <v>829</v>
      </c>
      <c r="B39" s="14">
        <v>992</v>
      </c>
      <c r="C39" s="340" t="s">
        <v>16</v>
      </c>
      <c r="D39" s="340" t="s">
        <v>20</v>
      </c>
      <c r="E39" s="340" t="s">
        <v>830</v>
      </c>
      <c r="F39" s="283" t="s">
        <v>32</v>
      </c>
      <c r="G39" s="14"/>
      <c r="H39" s="29">
        <v>5533.46</v>
      </c>
      <c r="I39" s="29">
        <v>0</v>
      </c>
      <c r="J39" s="31">
        <v>0</v>
      </c>
      <c r="K39" s="31">
        <v>0</v>
      </c>
      <c r="L39" s="31">
        <v>0</v>
      </c>
      <c r="M39" s="12">
        <f t="shared" si="0"/>
        <v>0</v>
      </c>
      <c r="N39" s="12" t="e">
        <f t="shared" si="1"/>
        <v>#DIV/0!</v>
      </c>
      <c r="O39" s="12">
        <f t="shared" si="2"/>
        <v>0</v>
      </c>
      <c r="P39" s="12" t="e">
        <f t="shared" si="3"/>
        <v>#DIV/0!</v>
      </c>
      <c r="Q39" s="12">
        <f t="shared" si="4"/>
        <v>-5533.46</v>
      </c>
      <c r="R39" s="12">
        <f t="shared" si="5"/>
        <v>0</v>
      </c>
    </row>
    <row r="40" spans="1:18" s="16" customFormat="1" ht="25.5" hidden="1" x14ac:dyDescent="0.25">
      <c r="A40" s="177" t="s">
        <v>837</v>
      </c>
      <c r="B40" s="18">
        <v>992</v>
      </c>
      <c r="C40" s="287" t="s">
        <v>16</v>
      </c>
      <c r="D40" s="287" t="s">
        <v>20</v>
      </c>
      <c r="E40" s="18">
        <v>9900090200</v>
      </c>
      <c r="F40" s="287" t="s">
        <v>19</v>
      </c>
      <c r="G40" s="18"/>
      <c r="H40" s="28">
        <f>H41</f>
        <v>91100</v>
      </c>
      <c r="I40" s="28">
        <f>I41</f>
        <v>40000</v>
      </c>
      <c r="J40" s="33">
        <f>J41</f>
        <v>40000</v>
      </c>
      <c r="K40" s="33">
        <f>K41</f>
        <v>40000</v>
      </c>
      <c r="L40" s="33">
        <f>L41</f>
        <v>40000</v>
      </c>
      <c r="M40" s="293">
        <f t="shared" si="0"/>
        <v>0</v>
      </c>
      <c r="N40" s="293">
        <f t="shared" si="1"/>
        <v>100</v>
      </c>
      <c r="O40" s="293">
        <f t="shared" si="2"/>
        <v>0</v>
      </c>
      <c r="P40" s="293">
        <f t="shared" si="3"/>
        <v>100</v>
      </c>
      <c r="Q40" s="293">
        <f t="shared" si="4"/>
        <v>-51100</v>
      </c>
      <c r="R40" s="293">
        <f t="shared" si="5"/>
        <v>43.907793633369927</v>
      </c>
    </row>
    <row r="41" spans="1:18" s="16" customFormat="1" ht="25.5" x14ac:dyDescent="0.25">
      <c r="A41" s="177" t="s">
        <v>838</v>
      </c>
      <c r="B41" s="18">
        <v>992</v>
      </c>
      <c r="C41" s="287" t="s">
        <v>16</v>
      </c>
      <c r="D41" s="287" t="s">
        <v>20</v>
      </c>
      <c r="E41" s="18">
        <v>9900090200</v>
      </c>
      <c r="F41" s="18">
        <v>831</v>
      </c>
      <c r="G41" s="18"/>
      <c r="H41" s="28">
        <v>91100</v>
      </c>
      <c r="I41" s="28">
        <v>40000</v>
      </c>
      <c r="J41" s="33">
        <v>40000</v>
      </c>
      <c r="K41" s="33">
        <v>40000</v>
      </c>
      <c r="L41" s="33">
        <v>40000</v>
      </c>
      <c r="M41" s="293">
        <f t="shared" si="0"/>
        <v>0</v>
      </c>
      <c r="N41" s="293">
        <f t="shared" si="1"/>
        <v>100</v>
      </c>
      <c r="O41" s="293">
        <f t="shared" si="2"/>
        <v>0</v>
      </c>
      <c r="P41" s="293">
        <f t="shared" si="3"/>
        <v>100</v>
      </c>
      <c r="Q41" s="293">
        <f t="shared" si="4"/>
        <v>-51100</v>
      </c>
      <c r="R41" s="293">
        <f t="shared" si="5"/>
        <v>43.907793633369927</v>
      </c>
    </row>
    <row r="42" spans="1:18" s="16" customFormat="1" ht="25.5" x14ac:dyDescent="0.25">
      <c r="A42" s="177" t="s">
        <v>839</v>
      </c>
      <c r="B42" s="18">
        <v>992</v>
      </c>
      <c r="C42" s="287" t="s">
        <v>16</v>
      </c>
      <c r="D42" s="287" t="s">
        <v>20</v>
      </c>
      <c r="E42" s="18">
        <v>9900090600</v>
      </c>
      <c r="F42" s="18" t="s">
        <v>19</v>
      </c>
      <c r="G42" s="18"/>
      <c r="H42" s="28">
        <f>H43+H47</f>
        <v>2447501.19</v>
      </c>
      <c r="I42" s="28">
        <f>I43+I47</f>
        <v>4139300</v>
      </c>
      <c r="J42" s="33">
        <f>J43+J47</f>
        <v>4139300</v>
      </c>
      <c r="K42" s="33">
        <f>K43+K47</f>
        <v>4139300</v>
      </c>
      <c r="L42" s="33">
        <f>L43+L47</f>
        <v>4116312.2699999996</v>
      </c>
      <c r="M42" s="290">
        <f t="shared" si="0"/>
        <v>0</v>
      </c>
      <c r="N42" s="290">
        <f t="shared" si="1"/>
        <v>100</v>
      </c>
      <c r="O42" s="290">
        <f t="shared" si="2"/>
        <v>-22987.730000000447</v>
      </c>
      <c r="P42" s="290">
        <f t="shared" si="3"/>
        <v>99.444646920976965</v>
      </c>
      <c r="Q42" s="290">
        <f t="shared" si="4"/>
        <v>1668811.0799999996</v>
      </c>
      <c r="R42" s="290">
        <f t="shared" si="5"/>
        <v>168.18428063767354</v>
      </c>
    </row>
    <row r="43" spans="1:18" x14ac:dyDescent="0.25">
      <c r="A43" s="180" t="s">
        <v>840</v>
      </c>
      <c r="B43" s="14">
        <v>992</v>
      </c>
      <c r="C43" s="340" t="s">
        <v>16</v>
      </c>
      <c r="D43" s="340" t="s">
        <v>20</v>
      </c>
      <c r="E43" s="14">
        <v>9900090600</v>
      </c>
      <c r="F43" s="14">
        <v>110</v>
      </c>
      <c r="G43" s="14"/>
      <c r="H43" s="29">
        <f>H44+H45+H46</f>
        <v>2137890.88</v>
      </c>
      <c r="I43" s="29">
        <f>I44+I45+I46</f>
        <v>3407371.9</v>
      </c>
      <c r="J43" s="29">
        <f>J44+J45+J46</f>
        <v>3407371.9</v>
      </c>
      <c r="K43" s="29">
        <f>K44+K45+K46</f>
        <v>3407371.9</v>
      </c>
      <c r="L43" s="29">
        <f>L44+L45+L46</f>
        <v>3406857.9899999998</v>
      </c>
      <c r="M43" s="12">
        <f t="shared" si="0"/>
        <v>0</v>
      </c>
      <c r="N43" s="12">
        <f t="shared" si="1"/>
        <v>100</v>
      </c>
      <c r="O43" s="12">
        <f t="shared" si="2"/>
        <v>-513.91000000014901</v>
      </c>
      <c r="P43" s="12">
        <f t="shared" si="3"/>
        <v>99.984917701528261</v>
      </c>
      <c r="Q43" s="12">
        <f t="shared" si="4"/>
        <v>1268967.1099999999</v>
      </c>
      <c r="R43" s="12">
        <f t="shared" si="5"/>
        <v>159.35602803076648</v>
      </c>
    </row>
    <row r="44" spans="1:18" x14ac:dyDescent="0.25">
      <c r="A44" s="185" t="s">
        <v>159</v>
      </c>
      <c r="B44" s="14">
        <v>992</v>
      </c>
      <c r="C44" s="340" t="s">
        <v>16</v>
      </c>
      <c r="D44" s="340" t="s">
        <v>20</v>
      </c>
      <c r="E44" s="14">
        <v>9900090600</v>
      </c>
      <c r="F44" s="14">
        <v>111</v>
      </c>
      <c r="G44" s="14"/>
      <c r="H44" s="29">
        <v>1657288.73</v>
      </c>
      <c r="I44" s="29">
        <v>2574295</v>
      </c>
      <c r="J44" s="29">
        <v>2574295</v>
      </c>
      <c r="K44" s="29">
        <v>2574295</v>
      </c>
      <c r="L44" s="29">
        <v>2574292.88</v>
      </c>
      <c r="M44" s="12">
        <f t="shared" si="0"/>
        <v>0</v>
      </c>
      <c r="N44" s="12">
        <f t="shared" si="1"/>
        <v>100</v>
      </c>
      <c r="O44" s="12">
        <f t="shared" si="2"/>
        <v>-2.1200000001117587</v>
      </c>
      <c r="P44" s="12">
        <f t="shared" si="3"/>
        <v>99.999917647355872</v>
      </c>
      <c r="Q44" s="12">
        <f t="shared" si="4"/>
        <v>917004.14999999991</v>
      </c>
      <c r="R44" s="12">
        <f t="shared" si="5"/>
        <v>155.33158666927037</v>
      </c>
    </row>
    <row r="45" spans="1:18" s="16" customFormat="1" ht="38.25" x14ac:dyDescent="0.25">
      <c r="A45" s="185" t="s">
        <v>836</v>
      </c>
      <c r="B45" s="14">
        <v>992</v>
      </c>
      <c r="C45" s="340" t="s">
        <v>16</v>
      </c>
      <c r="D45" s="340" t="s">
        <v>20</v>
      </c>
      <c r="E45" s="14">
        <v>9900090600</v>
      </c>
      <c r="F45" s="14">
        <v>112</v>
      </c>
      <c r="G45" s="14"/>
      <c r="H45" s="29">
        <v>0</v>
      </c>
      <c r="I45" s="29">
        <v>40371.9</v>
      </c>
      <c r="J45" s="29">
        <v>40371.9</v>
      </c>
      <c r="K45" s="29">
        <v>40371.9</v>
      </c>
      <c r="L45" s="29">
        <v>40371.9</v>
      </c>
      <c r="M45" s="12">
        <f t="shared" si="0"/>
        <v>0</v>
      </c>
      <c r="N45" s="12">
        <f t="shared" si="1"/>
        <v>100</v>
      </c>
      <c r="O45" s="12">
        <f t="shared" si="2"/>
        <v>0</v>
      </c>
      <c r="P45" s="12">
        <f t="shared" si="3"/>
        <v>100</v>
      </c>
      <c r="Q45" s="12">
        <f t="shared" si="4"/>
        <v>40371.9</v>
      </c>
      <c r="R45" s="12" t="e">
        <f t="shared" si="5"/>
        <v>#DIV/0!</v>
      </c>
    </row>
    <row r="46" spans="1:18" s="16" customFormat="1" ht="38.25" x14ac:dyDescent="0.25">
      <c r="A46" s="185" t="s">
        <v>34</v>
      </c>
      <c r="B46" s="14">
        <v>992</v>
      </c>
      <c r="C46" s="340" t="s">
        <v>16</v>
      </c>
      <c r="D46" s="340" t="s">
        <v>20</v>
      </c>
      <c r="E46" s="14">
        <v>9900090600</v>
      </c>
      <c r="F46" s="14">
        <v>119</v>
      </c>
      <c r="G46" s="14"/>
      <c r="H46" s="29">
        <v>480602.15</v>
      </c>
      <c r="I46" s="29">
        <v>792705</v>
      </c>
      <c r="J46" s="31">
        <v>792705</v>
      </c>
      <c r="K46" s="31">
        <v>792705</v>
      </c>
      <c r="L46" s="31">
        <v>792193.21</v>
      </c>
      <c r="M46" s="12">
        <f t="shared" si="0"/>
        <v>0</v>
      </c>
      <c r="N46" s="12">
        <f t="shared" si="1"/>
        <v>100</v>
      </c>
      <c r="O46" s="12">
        <f t="shared" si="2"/>
        <v>-511.79000000003725</v>
      </c>
      <c r="P46" s="12">
        <f t="shared" si="3"/>
        <v>99.935437520893643</v>
      </c>
      <c r="Q46" s="12">
        <f t="shared" si="4"/>
        <v>311591.05999999994</v>
      </c>
      <c r="R46" s="12">
        <f t="shared" si="5"/>
        <v>164.83347192683178</v>
      </c>
    </row>
    <row r="47" spans="1:18" s="16" customFormat="1" ht="25.5" x14ac:dyDescent="0.25">
      <c r="A47" s="180" t="s">
        <v>829</v>
      </c>
      <c r="B47" s="14">
        <v>992</v>
      </c>
      <c r="C47" s="340" t="s">
        <v>16</v>
      </c>
      <c r="D47" s="340" t="s">
        <v>20</v>
      </c>
      <c r="E47" s="14">
        <v>9900090600</v>
      </c>
      <c r="F47" s="14">
        <v>200</v>
      </c>
      <c r="G47" s="14"/>
      <c r="H47" s="29">
        <v>309610.31</v>
      </c>
      <c r="I47" s="29">
        <v>731928.1</v>
      </c>
      <c r="J47" s="31">
        <v>731928.1</v>
      </c>
      <c r="K47" s="31">
        <v>731928.1</v>
      </c>
      <c r="L47" s="31">
        <v>709454.28</v>
      </c>
      <c r="M47" s="12">
        <f t="shared" si="0"/>
        <v>0</v>
      </c>
      <c r="N47" s="12">
        <f t="shared" si="1"/>
        <v>100</v>
      </c>
      <c r="O47" s="12">
        <f t="shared" si="2"/>
        <v>-22473.819999999949</v>
      </c>
      <c r="P47" s="12">
        <f t="shared" si="3"/>
        <v>96.929504414436337</v>
      </c>
      <c r="Q47" s="12">
        <f t="shared" si="4"/>
        <v>399843.97000000003</v>
      </c>
      <c r="R47" s="12">
        <f t="shared" si="5"/>
        <v>229.14426848382408</v>
      </c>
    </row>
    <row r="48" spans="1:18" s="16" customFormat="1" x14ac:dyDescent="0.25">
      <c r="A48" s="185" t="s">
        <v>834</v>
      </c>
      <c r="B48" s="14">
        <v>992</v>
      </c>
      <c r="C48" s="340" t="s">
        <v>16</v>
      </c>
      <c r="D48" s="340" t="s">
        <v>20</v>
      </c>
      <c r="E48" s="14">
        <v>9900090600</v>
      </c>
      <c r="F48" s="14">
        <v>244</v>
      </c>
      <c r="G48" s="14"/>
      <c r="H48" s="29">
        <v>309610.31</v>
      </c>
      <c r="I48" s="29">
        <v>731928.1</v>
      </c>
      <c r="J48" s="31">
        <v>731928.1</v>
      </c>
      <c r="K48" s="31">
        <v>731928.1</v>
      </c>
      <c r="L48" s="31">
        <v>709454.28</v>
      </c>
      <c r="M48" s="12">
        <f t="shared" si="0"/>
        <v>0</v>
      </c>
      <c r="N48" s="12">
        <f t="shared" si="1"/>
        <v>100</v>
      </c>
      <c r="O48" s="12">
        <f t="shared" si="2"/>
        <v>-22473.819999999949</v>
      </c>
      <c r="P48" s="12">
        <f t="shared" si="3"/>
        <v>96.929504414436337</v>
      </c>
      <c r="Q48" s="12">
        <f t="shared" si="4"/>
        <v>399843.97000000003</v>
      </c>
      <c r="R48" s="12">
        <f t="shared" si="5"/>
        <v>229.14426848382408</v>
      </c>
    </row>
    <row r="49" spans="1:18" s="16" customFormat="1" x14ac:dyDescent="0.25">
      <c r="A49" s="177" t="s">
        <v>841</v>
      </c>
      <c r="B49" s="18">
        <v>992</v>
      </c>
      <c r="C49" s="287" t="s">
        <v>16</v>
      </c>
      <c r="D49" s="287" t="s">
        <v>20</v>
      </c>
      <c r="E49" s="18">
        <v>9900090700</v>
      </c>
      <c r="F49" s="18">
        <v>870</v>
      </c>
      <c r="G49" s="18"/>
      <c r="H49" s="28">
        <v>0</v>
      </c>
      <c r="I49" s="28">
        <v>3542615.68</v>
      </c>
      <c r="J49" s="33">
        <v>3542615.68</v>
      </c>
      <c r="K49" s="33">
        <v>3542615.68</v>
      </c>
      <c r="L49" s="33">
        <v>0</v>
      </c>
      <c r="M49" s="293">
        <f t="shared" si="0"/>
        <v>0</v>
      </c>
      <c r="N49" s="293">
        <f t="shared" si="1"/>
        <v>100</v>
      </c>
      <c r="O49" s="293">
        <f t="shared" si="2"/>
        <v>-3542615.68</v>
      </c>
      <c r="P49" s="293">
        <f t="shared" si="3"/>
        <v>0</v>
      </c>
      <c r="Q49" s="293">
        <f t="shared" si="4"/>
        <v>0</v>
      </c>
      <c r="R49" s="293" t="e">
        <f t="shared" si="5"/>
        <v>#DIV/0!</v>
      </c>
    </row>
    <row r="50" spans="1:18" ht="16.5" x14ac:dyDescent="0.25">
      <c r="A50" s="342" t="s">
        <v>842</v>
      </c>
      <c r="B50" s="343">
        <v>992</v>
      </c>
      <c r="C50" s="344" t="s">
        <v>172</v>
      </c>
      <c r="D50" s="344" t="s">
        <v>16</v>
      </c>
      <c r="E50" s="343">
        <v>9900090100</v>
      </c>
      <c r="F50" s="343">
        <v>321</v>
      </c>
      <c r="G50" s="343"/>
      <c r="H50" s="345">
        <v>0</v>
      </c>
      <c r="I50" s="345">
        <v>161834.42000000001</v>
      </c>
      <c r="J50" s="346">
        <v>161834.42000000001</v>
      </c>
      <c r="K50" s="346">
        <v>161834.42000000001</v>
      </c>
      <c r="L50" s="346">
        <v>161834.42000000001</v>
      </c>
      <c r="M50" s="347">
        <f t="shared" si="0"/>
        <v>0</v>
      </c>
      <c r="N50" s="347">
        <f t="shared" si="1"/>
        <v>100</v>
      </c>
      <c r="O50" s="347">
        <f t="shared" si="2"/>
        <v>0</v>
      </c>
      <c r="P50" s="347">
        <f t="shared" si="3"/>
        <v>100</v>
      </c>
      <c r="Q50" s="347">
        <f t="shared" si="4"/>
        <v>161834.42000000001</v>
      </c>
      <c r="R50" s="347" t="e">
        <f t="shared" si="5"/>
        <v>#DIV/0!</v>
      </c>
    </row>
    <row r="51" spans="1:18" ht="33" x14ac:dyDescent="0.25">
      <c r="A51" s="342" t="s">
        <v>844</v>
      </c>
      <c r="B51" s="343">
        <v>992</v>
      </c>
      <c r="C51" s="344" t="s">
        <v>20</v>
      </c>
      <c r="D51" s="344" t="s">
        <v>16</v>
      </c>
      <c r="E51" s="344" t="s">
        <v>845</v>
      </c>
      <c r="F51" s="343">
        <v>730</v>
      </c>
      <c r="G51" s="343"/>
      <c r="H51" s="345">
        <v>189952.26</v>
      </c>
      <c r="I51" s="345">
        <v>26686.81</v>
      </c>
      <c r="J51" s="346">
        <v>26686.81</v>
      </c>
      <c r="K51" s="346">
        <v>26686.81</v>
      </c>
      <c r="L51" s="346">
        <v>26686.81</v>
      </c>
      <c r="M51" s="347">
        <f t="shared" si="0"/>
        <v>0</v>
      </c>
      <c r="N51" s="347">
        <f t="shared" si="1"/>
        <v>100</v>
      </c>
      <c r="O51" s="347">
        <f t="shared" si="2"/>
        <v>0</v>
      </c>
      <c r="P51" s="347">
        <f t="shared" si="3"/>
        <v>100</v>
      </c>
      <c r="Q51" s="347">
        <f t="shared" si="4"/>
        <v>-163265.45000000001</v>
      </c>
      <c r="R51" s="347">
        <f t="shared" si="5"/>
        <v>14.049219524948006</v>
      </c>
    </row>
    <row r="52" spans="1:18" ht="66" x14ac:dyDescent="0.25">
      <c r="A52" s="342" t="s">
        <v>846</v>
      </c>
      <c r="B52" s="343">
        <v>992</v>
      </c>
      <c r="C52" s="344" t="s">
        <v>214</v>
      </c>
      <c r="D52" s="344" t="s">
        <v>17</v>
      </c>
      <c r="E52" s="343"/>
      <c r="F52" s="343"/>
      <c r="G52" s="343"/>
      <c r="H52" s="345">
        <f>H53+H54+H55</f>
        <v>82586826.5</v>
      </c>
      <c r="I52" s="345">
        <f>I53+I54+I55</f>
        <v>82933721.599999994</v>
      </c>
      <c r="J52" s="346">
        <f>J53+J54+J55</f>
        <v>82933721.599999994</v>
      </c>
      <c r="K52" s="346">
        <f>K53+K54+K55</f>
        <v>82933721.599999994</v>
      </c>
      <c r="L52" s="346">
        <f>L53+L54+L55</f>
        <v>82933721.599999994</v>
      </c>
      <c r="M52" s="347">
        <f t="shared" si="0"/>
        <v>0</v>
      </c>
      <c r="N52" s="347">
        <f t="shared" si="1"/>
        <v>100</v>
      </c>
      <c r="O52" s="347">
        <f t="shared" si="2"/>
        <v>0</v>
      </c>
      <c r="P52" s="347">
        <f t="shared" si="3"/>
        <v>100</v>
      </c>
      <c r="Q52" s="347">
        <f t="shared" si="4"/>
        <v>346895.09999999404</v>
      </c>
      <c r="R52" s="347">
        <f t="shared" si="5"/>
        <v>100.42003684449601</v>
      </c>
    </row>
    <row r="53" spans="1:18" s="16" customFormat="1" ht="23.25" customHeight="1" x14ac:dyDescent="0.25">
      <c r="A53" s="185" t="s">
        <v>847</v>
      </c>
      <c r="B53" s="14">
        <v>992</v>
      </c>
      <c r="C53" s="340" t="s">
        <v>214</v>
      </c>
      <c r="D53" s="340" t="s">
        <v>16</v>
      </c>
      <c r="E53" s="14">
        <v>9900060510</v>
      </c>
      <c r="F53" s="14" t="s">
        <v>570</v>
      </c>
      <c r="G53" s="14"/>
      <c r="H53" s="29">
        <v>15954000</v>
      </c>
      <c r="I53" s="29">
        <v>17806900</v>
      </c>
      <c r="J53" s="31">
        <v>17806900</v>
      </c>
      <c r="K53" s="31">
        <v>17806900</v>
      </c>
      <c r="L53" s="31">
        <v>17806900</v>
      </c>
      <c r="M53" s="12">
        <f t="shared" si="0"/>
        <v>0</v>
      </c>
      <c r="N53" s="12">
        <v>100</v>
      </c>
      <c r="O53" s="12">
        <f t="shared" si="2"/>
        <v>0</v>
      </c>
      <c r="P53" s="12">
        <f t="shared" si="3"/>
        <v>100</v>
      </c>
      <c r="Q53" s="12">
        <f t="shared" si="4"/>
        <v>1852900</v>
      </c>
      <c r="R53" s="12">
        <f t="shared" si="5"/>
        <v>111.61401529397017</v>
      </c>
    </row>
    <row r="54" spans="1:18" ht="25.5" x14ac:dyDescent="0.25">
      <c r="A54" s="185" t="s">
        <v>848</v>
      </c>
      <c r="B54" s="14">
        <v>992</v>
      </c>
      <c r="C54" s="340" t="s">
        <v>214</v>
      </c>
      <c r="D54" s="340" t="s">
        <v>16</v>
      </c>
      <c r="E54" s="14">
        <v>9900073110</v>
      </c>
      <c r="F54" s="14">
        <v>511</v>
      </c>
      <c r="G54" s="14"/>
      <c r="H54" s="29">
        <v>543000</v>
      </c>
      <c r="I54" s="29">
        <v>538200</v>
      </c>
      <c r="J54" s="29">
        <v>538200</v>
      </c>
      <c r="K54" s="29">
        <v>538200</v>
      </c>
      <c r="L54" s="29">
        <v>538200</v>
      </c>
      <c r="M54" s="12">
        <f t="shared" si="0"/>
        <v>0</v>
      </c>
      <c r="N54" s="12">
        <f t="shared" si="1"/>
        <v>100</v>
      </c>
      <c r="O54" s="12">
        <f t="shared" si="2"/>
        <v>0</v>
      </c>
      <c r="P54" s="12">
        <f t="shared" si="3"/>
        <v>100</v>
      </c>
      <c r="Q54" s="12">
        <f t="shared" si="4"/>
        <v>-4800</v>
      </c>
      <c r="R54" s="12">
        <f t="shared" si="5"/>
        <v>99.116022099447505</v>
      </c>
    </row>
    <row r="55" spans="1:18" ht="38.25" x14ac:dyDescent="0.25">
      <c r="A55" s="185" t="s">
        <v>849</v>
      </c>
      <c r="B55" s="14">
        <v>992</v>
      </c>
      <c r="C55" s="340" t="s">
        <v>214</v>
      </c>
      <c r="D55" s="340" t="s">
        <v>21</v>
      </c>
      <c r="E55" s="14">
        <v>9900061510</v>
      </c>
      <c r="F55" s="14">
        <v>540</v>
      </c>
      <c r="G55" s="14"/>
      <c r="H55" s="29">
        <v>66089826.5</v>
      </c>
      <c r="I55" s="29">
        <v>64588621.600000001</v>
      </c>
      <c r="J55" s="31">
        <v>64588621.600000001</v>
      </c>
      <c r="K55" s="31">
        <v>64588621.600000001</v>
      </c>
      <c r="L55" s="31">
        <v>64588621.600000001</v>
      </c>
      <c r="M55" s="12">
        <f t="shared" si="0"/>
        <v>0</v>
      </c>
      <c r="N55" s="12">
        <f t="shared" si="1"/>
        <v>100</v>
      </c>
      <c r="O55" s="12">
        <f t="shared" si="2"/>
        <v>0</v>
      </c>
      <c r="P55" s="12">
        <f t="shared" si="3"/>
        <v>100</v>
      </c>
      <c r="Q55" s="12">
        <f t="shared" si="4"/>
        <v>-1501204.8999999985</v>
      </c>
      <c r="R55" s="12">
        <f t="shared" si="5"/>
        <v>97.728538597389118</v>
      </c>
    </row>
    <row r="56" spans="1:18" x14ac:dyDescent="0.25">
      <c r="I56" s="272"/>
      <c r="J56" s="272"/>
      <c r="K56" s="272"/>
      <c r="L56" s="272"/>
      <c r="M56" s="272"/>
    </row>
    <row r="57" spans="1:18" x14ac:dyDescent="0.25">
      <c r="I57" s="272"/>
      <c r="J57" s="272"/>
      <c r="K57" s="272"/>
      <c r="L57" s="272"/>
    </row>
    <row r="58" spans="1:18" s="16" customFormat="1" x14ac:dyDescent="0.25">
      <c r="A58" s="174" t="s">
        <v>850</v>
      </c>
      <c r="B58" s="273"/>
      <c r="C58" s="270"/>
      <c r="D58" s="270"/>
      <c r="E58" s="270" t="s">
        <v>851</v>
      </c>
      <c r="F58" s="270"/>
      <c r="G58" s="271"/>
      <c r="H58" s="272"/>
      <c r="I58" s="271"/>
      <c r="J58" s="273"/>
      <c r="K58" s="273"/>
      <c r="L58" s="273"/>
      <c r="M58" s="273"/>
      <c r="N58" s="273"/>
      <c r="O58" s="273"/>
      <c r="P58" s="273"/>
      <c r="Q58" s="273"/>
      <c r="R58" s="273"/>
    </row>
    <row r="65" hidden="1" x14ac:dyDescent="0.25"/>
    <row r="66" hidden="1" x14ac:dyDescent="0.25"/>
    <row r="67" hidden="1" x14ac:dyDescent="0.25"/>
  </sheetData>
  <mergeCells count="18">
    <mergeCell ref="B9:G9"/>
    <mergeCell ref="O5:R5"/>
    <mergeCell ref="I6:I8"/>
    <mergeCell ref="J6:J8"/>
    <mergeCell ref="O6:P7"/>
    <mergeCell ref="Q6:R7"/>
    <mergeCell ref="M7:M8"/>
    <mergeCell ref="N7:N8"/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31" t="s">
        <v>813</v>
      </c>
      <c r="R1" s="331"/>
    </row>
    <row r="2" spans="1:18" x14ac:dyDescent="0.2">
      <c r="A2" s="295" t="s">
        <v>0</v>
      </c>
      <c r="B2" s="332"/>
      <c r="C2" s="332"/>
      <c r="D2" s="332"/>
      <c r="E2" s="332"/>
      <c r="F2" s="332"/>
      <c r="G2" s="332"/>
      <c r="H2" s="333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8" x14ac:dyDescent="0.2">
      <c r="A3" s="296" t="s">
        <v>778</v>
      </c>
      <c r="B3" s="334"/>
      <c r="C3" s="334"/>
      <c r="D3" s="334"/>
      <c r="E3" s="334"/>
      <c r="F3" s="334"/>
      <c r="G3" s="335"/>
      <c r="H3" s="336"/>
      <c r="I3" s="335"/>
      <c r="J3" s="335"/>
      <c r="K3" s="335"/>
      <c r="L3" s="335"/>
      <c r="M3" s="335"/>
      <c r="N3" s="335"/>
      <c r="O3" s="335"/>
      <c r="P3" s="335"/>
      <c r="Q3" s="335"/>
      <c r="R3" s="335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37" t="s">
        <v>1</v>
      </c>
      <c r="B5" s="301" t="s">
        <v>2</v>
      </c>
      <c r="C5" s="302"/>
      <c r="D5" s="302"/>
      <c r="E5" s="302"/>
      <c r="F5" s="302"/>
      <c r="G5" s="303"/>
      <c r="H5" s="323" t="s">
        <v>666</v>
      </c>
      <c r="I5" s="312" t="s">
        <v>3</v>
      </c>
      <c r="J5" s="312"/>
      <c r="K5" s="310" t="s">
        <v>8</v>
      </c>
      <c r="L5" s="328" t="s">
        <v>6</v>
      </c>
      <c r="M5" s="313" t="s">
        <v>44</v>
      </c>
      <c r="N5" s="314"/>
      <c r="O5" s="310" t="s">
        <v>202</v>
      </c>
      <c r="P5" s="310"/>
      <c r="Q5" s="310"/>
      <c r="R5" s="310"/>
    </row>
    <row r="6" spans="1:18" s="2" customFormat="1" ht="36.6" customHeight="1" x14ac:dyDescent="0.25">
      <c r="A6" s="338"/>
      <c r="B6" s="304"/>
      <c r="C6" s="305"/>
      <c r="D6" s="305"/>
      <c r="E6" s="305"/>
      <c r="F6" s="305"/>
      <c r="G6" s="306"/>
      <c r="H6" s="330"/>
      <c r="I6" s="320" t="s">
        <v>201</v>
      </c>
      <c r="J6" s="310" t="s">
        <v>145</v>
      </c>
      <c r="K6" s="310"/>
      <c r="L6" s="329"/>
      <c r="M6" s="315"/>
      <c r="N6" s="316"/>
      <c r="O6" s="313" t="s">
        <v>7</v>
      </c>
      <c r="P6" s="314"/>
      <c r="Q6" s="313" t="s">
        <v>203</v>
      </c>
      <c r="R6" s="314"/>
    </row>
    <row r="7" spans="1:18" s="2" customFormat="1" ht="52.15" customHeight="1" x14ac:dyDescent="0.25">
      <c r="A7" s="338"/>
      <c r="B7" s="304"/>
      <c r="C7" s="305"/>
      <c r="D7" s="305"/>
      <c r="E7" s="305"/>
      <c r="F7" s="305"/>
      <c r="G7" s="306"/>
      <c r="H7" s="330"/>
      <c r="I7" s="321"/>
      <c r="J7" s="310"/>
      <c r="K7" s="310"/>
      <c r="L7" s="329"/>
      <c r="M7" s="323" t="s">
        <v>4</v>
      </c>
      <c r="N7" s="323" t="s">
        <v>5</v>
      </c>
      <c r="O7" s="315"/>
      <c r="P7" s="316"/>
      <c r="Q7" s="315"/>
      <c r="R7" s="316"/>
    </row>
    <row r="8" spans="1:18" s="2" customFormat="1" ht="52.15" customHeight="1" x14ac:dyDescent="0.25">
      <c r="A8" s="339"/>
      <c r="B8" s="307"/>
      <c r="C8" s="308"/>
      <c r="D8" s="308"/>
      <c r="E8" s="308"/>
      <c r="F8" s="308"/>
      <c r="G8" s="309"/>
      <c r="H8" s="324"/>
      <c r="I8" s="322"/>
      <c r="J8" s="310"/>
      <c r="K8" s="310"/>
      <c r="L8" s="329"/>
      <c r="M8" s="324"/>
      <c r="N8" s="324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25">
        <v>2</v>
      </c>
      <c r="C9" s="326"/>
      <c r="D9" s="326"/>
      <c r="E9" s="326"/>
      <c r="F9" s="326"/>
      <c r="G9" s="327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 (3)</vt:lpstr>
      <vt:lpstr>Лист1</vt:lpstr>
      <vt:lpstr>Лист2</vt:lpstr>
      <vt:lpstr>Лист3</vt:lpstr>
      <vt:lpstr>'2023 год (3)'!Область_печати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2024-03-13T15:27:13Z</dcterms:modified>
</cp:coreProperties>
</file>