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690" yWindow="105" windowWidth="9525" windowHeight="7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Лист1!$A$1:$I$57</definedName>
  </definedNames>
  <calcPr calcId="145621"/>
</workbook>
</file>

<file path=xl/calcChain.xml><?xml version="1.0" encoding="utf-8"?>
<calcChain xmlns="http://schemas.openxmlformats.org/spreadsheetml/2006/main">
  <c r="I47" i="1" l="1"/>
  <c r="I46" i="1"/>
  <c r="G47" i="1"/>
  <c r="G46" i="1"/>
  <c r="G26" i="1"/>
  <c r="G25" i="1"/>
  <c r="G19" i="1"/>
  <c r="G18" i="1"/>
  <c r="G17" i="1"/>
  <c r="G16" i="1"/>
  <c r="G15" i="1"/>
  <c r="G14" i="1"/>
  <c r="G13" i="1"/>
  <c r="G12" i="1"/>
  <c r="G11" i="1"/>
  <c r="G10" i="1"/>
  <c r="E9" i="1"/>
  <c r="E8" i="1" s="1"/>
  <c r="D9" i="1"/>
  <c r="C9" i="1"/>
  <c r="C8" i="1" s="1"/>
  <c r="D8" i="1"/>
  <c r="E31" i="1"/>
  <c r="D31" i="1"/>
  <c r="C31" i="1"/>
  <c r="E42" i="1"/>
  <c r="E32" i="1"/>
  <c r="D32" i="1"/>
  <c r="C32" i="1"/>
  <c r="E49" i="1"/>
  <c r="D49" i="1"/>
  <c r="C49" i="1"/>
  <c r="E46" i="1"/>
  <c r="E45" i="1" s="1"/>
  <c r="D46" i="1"/>
  <c r="D45" i="1" s="1"/>
  <c r="C46" i="1"/>
  <c r="C45" i="1" s="1"/>
  <c r="C42" i="1"/>
  <c r="D42" i="1"/>
  <c r="E38" i="1"/>
  <c r="D38" i="1"/>
  <c r="C38" i="1"/>
  <c r="E33" i="1"/>
  <c r="D33" i="1"/>
  <c r="C33" i="1"/>
  <c r="E28" i="1"/>
  <c r="D28" i="1"/>
  <c r="C28" i="1"/>
  <c r="E24" i="1"/>
  <c r="C24" i="1"/>
  <c r="E26" i="1"/>
  <c r="E23" i="1" s="1"/>
  <c r="D26" i="1"/>
  <c r="C26" i="1"/>
  <c r="C23" i="1" s="1"/>
  <c r="E20" i="1"/>
  <c r="D20" i="1"/>
  <c r="C20" i="1"/>
  <c r="E11" i="1"/>
  <c r="D11" i="1"/>
  <c r="C11" i="1"/>
  <c r="E15" i="1"/>
  <c r="E10" i="1" s="1"/>
  <c r="D15" i="1"/>
  <c r="C15" i="1"/>
  <c r="C10" i="1" s="1"/>
  <c r="D10" i="1" l="1"/>
  <c r="F11" i="1"/>
  <c r="H11" i="1"/>
  <c r="I11" i="1"/>
  <c r="F12" i="1"/>
  <c r="H12" i="1"/>
  <c r="I12" i="1"/>
  <c r="F13" i="1"/>
  <c r="H13" i="1"/>
  <c r="I13" i="1"/>
  <c r="F14" i="1"/>
  <c r="H14" i="1"/>
  <c r="I14" i="1"/>
  <c r="F15" i="1"/>
  <c r="H15" i="1"/>
  <c r="I15" i="1"/>
  <c r="F16" i="1"/>
  <c r="H16" i="1"/>
  <c r="I16" i="1"/>
  <c r="F19" i="1"/>
  <c r="H19" i="1"/>
  <c r="I19" i="1"/>
  <c r="F21" i="1"/>
  <c r="G21" i="1"/>
  <c r="H21" i="1"/>
  <c r="I21" i="1"/>
  <c r="F22" i="1"/>
  <c r="G22" i="1"/>
  <c r="H22" i="1"/>
  <c r="I22" i="1"/>
  <c r="H24" i="1"/>
  <c r="I24" i="1"/>
  <c r="H25" i="1"/>
  <c r="I25" i="1"/>
  <c r="F26" i="1"/>
  <c r="H26" i="1"/>
  <c r="I26" i="1"/>
  <c r="F27" i="1"/>
  <c r="G27" i="1"/>
  <c r="H27" i="1"/>
  <c r="I27" i="1"/>
  <c r="F29" i="1"/>
  <c r="G29" i="1"/>
  <c r="H29" i="1"/>
  <c r="I29" i="1"/>
  <c r="F30" i="1"/>
  <c r="G30" i="1"/>
  <c r="H30" i="1"/>
  <c r="I30" i="1"/>
  <c r="F33" i="1"/>
  <c r="G33" i="1"/>
  <c r="H33" i="1"/>
  <c r="I33" i="1"/>
  <c r="F34" i="1"/>
  <c r="G34" i="1"/>
  <c r="H34" i="1"/>
  <c r="I34" i="1"/>
  <c r="F35" i="1"/>
  <c r="G35" i="1"/>
  <c r="H35" i="1"/>
  <c r="I35" i="1"/>
  <c r="F36" i="1"/>
  <c r="G36" i="1"/>
  <c r="H36" i="1"/>
  <c r="I36" i="1"/>
  <c r="F37" i="1"/>
  <c r="G37" i="1"/>
  <c r="H37" i="1"/>
  <c r="I37" i="1"/>
  <c r="F39" i="1"/>
  <c r="G39" i="1"/>
  <c r="H39" i="1"/>
  <c r="I39" i="1"/>
  <c r="F40" i="1"/>
  <c r="G40" i="1"/>
  <c r="H40" i="1"/>
  <c r="I40" i="1"/>
  <c r="F41" i="1"/>
  <c r="G41" i="1"/>
  <c r="H41" i="1"/>
  <c r="I41" i="1"/>
  <c r="F43" i="1"/>
  <c r="G43" i="1"/>
  <c r="H43" i="1"/>
  <c r="I43" i="1"/>
  <c r="F44" i="1"/>
  <c r="G44" i="1"/>
  <c r="H44" i="1"/>
  <c r="I44" i="1"/>
  <c r="F47" i="1"/>
  <c r="H47" i="1"/>
  <c r="F48" i="1"/>
  <c r="I48" i="1" l="1"/>
  <c r="G48" i="1"/>
  <c r="H48" i="1"/>
  <c r="C18" i="1"/>
  <c r="C17" i="1" l="1"/>
  <c r="H42" i="1"/>
  <c r="I38" i="1"/>
  <c r="H23" i="1"/>
  <c r="D18" i="1"/>
  <c r="E18" i="1"/>
  <c r="H18" i="1" s="1"/>
  <c r="I42" i="1" l="1"/>
  <c r="G42" i="1"/>
  <c r="F42" i="1"/>
  <c r="H38" i="1"/>
  <c r="G38" i="1"/>
  <c r="F38" i="1"/>
  <c r="I23" i="1"/>
  <c r="I18" i="1"/>
  <c r="D17" i="1"/>
  <c r="F18" i="1"/>
  <c r="E17" i="1"/>
  <c r="I17" i="1" s="1"/>
  <c r="H17" i="1" l="1"/>
  <c r="F17" i="1"/>
  <c r="F10" i="1"/>
  <c r="I28" i="1" l="1"/>
  <c r="H28" i="1"/>
  <c r="F28" i="1"/>
  <c r="G28" i="1"/>
  <c r="H10" i="1"/>
  <c r="I10" i="1"/>
  <c r="D25" i="1"/>
  <c r="F46" i="1" l="1"/>
  <c r="H46" i="1"/>
  <c r="F25" i="1"/>
  <c r="D24" i="1"/>
  <c r="I32" i="1"/>
  <c r="H32" i="1"/>
  <c r="G32" i="1"/>
  <c r="F32" i="1"/>
  <c r="F45" i="1" l="1"/>
  <c r="H45" i="1"/>
  <c r="G45" i="1"/>
  <c r="I45" i="1"/>
  <c r="D23" i="1"/>
  <c r="G24" i="1"/>
  <c r="F24" i="1"/>
  <c r="H31" i="1"/>
  <c r="I31" i="1"/>
  <c r="G31" i="1"/>
  <c r="F31" i="1"/>
  <c r="F50" i="1" l="1"/>
  <c r="H50" i="1"/>
  <c r="G50" i="1"/>
  <c r="I50" i="1"/>
  <c r="G23" i="1"/>
  <c r="F23" i="1"/>
  <c r="I20" i="1" l="1"/>
  <c r="H20" i="1"/>
  <c r="F20" i="1"/>
  <c r="G20" i="1"/>
  <c r="G49" i="1"/>
  <c r="I49" i="1"/>
  <c r="F49" i="1"/>
  <c r="H49" i="1"/>
  <c r="G9" i="1"/>
  <c r="I9" i="1" l="1"/>
  <c r="F9" i="1"/>
  <c r="H9" i="1"/>
  <c r="I8" i="1" l="1"/>
  <c r="F8" i="1"/>
  <c r="G8" i="1"/>
  <c r="H8" i="1"/>
</calcChain>
</file>

<file path=xl/sharedStrings.xml><?xml version="1.0" encoding="utf-8"?>
<sst xmlns="http://schemas.openxmlformats.org/spreadsheetml/2006/main" count="108" uniqueCount="105">
  <si>
    <t>Наименование показателя</t>
  </si>
  <si>
    <t>Код бюджетной классификации</t>
  </si>
  <si>
    <t>%</t>
  </si>
  <si>
    <t>ДОХОДЫ - всего</t>
  </si>
  <si>
    <t>БЕЗВОЗМЕЗДНЫЕ ПОСТУПЛЕНИЯ</t>
  </si>
  <si>
    <t>Иные межбюджетные трансферты</t>
  </si>
  <si>
    <t>Контрольно-счетной палаты</t>
  </si>
  <si>
    <t>сумма</t>
  </si>
  <si>
    <t>утвержденных  бюджетных назначений по отчету</t>
  </si>
  <si>
    <t>Субвенции бюджетам муниципальных районов на выполнение передаваемых полномочий субъектов Российской Федерации</t>
  </si>
  <si>
    <t>НАЛОГОВЫЕ И НЕНАЛОГОВЫЕ ДОХОДЫ</t>
  </si>
  <si>
    <t>(рублях)</t>
  </si>
  <si>
    <t>Прочие неналоговые доходы</t>
  </si>
  <si>
    <t>Доходы от компенсации затрат государства</t>
  </si>
  <si>
    <t>Прочие неналоговые доходы бюджетов муниципальных районов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</si>
  <si>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</si>
  <si>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</si>
  <si>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</si>
  <si>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доходы от компенсации затрат бюджетов муниципальных районов</t>
  </si>
  <si>
    <t>Субвенции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</si>
  <si>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</si>
  <si>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безвозмездные поступления в бюджеты муниципальных районов</t>
  </si>
  <si>
    <t>6=(гр.5-гр.4)</t>
  </si>
  <si>
    <t>7=(гр.5/гр.4) х 100</t>
  </si>
  <si>
    <t>8=(гр.5-гр.3)</t>
  </si>
  <si>
    <t>9=(гр5/:гр.3)х100</t>
  </si>
  <si>
    <t>Прочие межбюджетные трансферты, передаваемые бюджетам муниципальных районов</t>
  </si>
  <si>
    <t>АНАЛИЗ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</si>
  <si>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</si>
  <si>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</si>
  <si>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</si>
  <si>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</si>
  <si>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Невыясненные поступления, зачисляемые в бюджеты муниципальных районов</t>
  </si>
  <si>
    <t>Приложение № 2</t>
  </si>
  <si>
    <t>Исполнено (ф.0503127)  за 2022 год</t>
  </si>
  <si>
    <t>Исполнено  2023 год</t>
  </si>
  <si>
    <t>отчета за 2022 год</t>
  </si>
  <si>
    <t>исполнения доходов Администрации муниципального района "Корткеросский" за 2023 год</t>
  </si>
  <si>
    <t>923 1 00 00000 00 0000 000</t>
  </si>
  <si>
    <t>Доходы от использования имущества, находящегося в государственной и муниципальной собственности</t>
  </si>
  <si>
    <t>923 1 11 00000 00 0000 000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</si>
  <si>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</si>
  <si>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923 1 11 05000 00 0000 120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</si>
  <si>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</si>
  <si>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923 1 11 05013 05 0000 120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</si>
  <si>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</si>
  <si>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923 1 11 05035 05 0000 120</t>
  </si>
  <si>
    <t>Доходы от сдачи в аренду имущества, составляющего казну муниципальных районов (за исключением земельных участков)</t>
  </si>
  <si>
    <t>923 1 11 05075 05 0000 120</t>
  </si>
  <si>
    <t>923 1 11 09000 00 0000 120</t>
  </si>
  <si>
    <t>923 1 11 09045 05 0000 120</t>
  </si>
  <si>
    <t>Доходы от оказания платных услуг и компенсации затрат государства</t>
  </si>
  <si>
    <t>923 1 13 00000 00 0000 000</t>
  </si>
  <si>
    <t xml:space="preserve">923 1 13 02000 00 0000 120
</t>
  </si>
  <si>
    <t xml:space="preserve">923 1 13 02995 05 0000 120
</t>
  </si>
  <si>
    <t>Доходы от продажи матерриальных и нематериальных активов</t>
  </si>
  <si>
    <t>923 1 14 00000 00 0000 000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</si>
  <si>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</si>
  <si>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923 1 14 02053 05 0000 410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</si>
  <si>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</si>
  <si>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923 1 14 06013 05 0000 430
</t>
  </si>
  <si>
    <t xml:space="preserve">Штрафы, санкции, возмещение ущерба </t>
  </si>
  <si>
    <t>923 1 16 00000 00 0000 000</t>
  </si>
  <si>
    <t>923 1 16 07000 00 0000 140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</si>
  <si>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</si>
  <si>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923 1 16 07090 05 0000 140 </t>
  </si>
  <si>
    <t>923 1 16 10000 00 0000 140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</si>
  <si>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</si>
  <si>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 xml:space="preserve">923 1 16 10031 05 0000 140 </t>
  </si>
  <si>
    <t xml:space="preserve">923  1 17 00000 00 0000 000 </t>
  </si>
  <si>
    <t>923 1 17 01050 05 0000 180</t>
  </si>
  <si>
    <t>923 1 17 05050 05 0000 180</t>
  </si>
  <si>
    <t>923 2 00 00000 00 0000 000</t>
  </si>
  <si>
    <t>Безвозмездные поступления от других бюджетов бюджетной системы Российской Федерации</t>
  </si>
  <si>
    <t>923 2 02 00000 00 0000 000</t>
  </si>
  <si>
    <t>923 2 02 20000 00 0000 150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</si>
  <si>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</si>
  <si>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923 2 02 20299 05 0000 150 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</si>
  <si>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</si>
  <si>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923 2 02 20302 05 0000 150
</t>
  </si>
  <si>
    <t>Субсидии бюджетам муниципальных районов на реализацию мероприятий по обеспечению жильем молодых семей</t>
  </si>
  <si>
    <t xml:space="preserve">923 2 02 25497 05 0000 150
</t>
  </si>
  <si>
    <t xml:space="preserve">923 2 02 29999 05 0000 150
</t>
  </si>
  <si>
    <t>923 2 02 30000 00 0000 150</t>
  </si>
  <si>
    <t>923 2 02 30024 05 0000 150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</si>
  <si>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</si>
  <si>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923 2 02 35082 05 0000 150</t>
  </si>
  <si>
    <t>923 2 02 35120 05 0000 150</t>
  </si>
  <si>
    <t>923 2 02 40000 00 0000 150</t>
  </si>
  <si>
    <t>923 2 02 40014 05 0000 150</t>
  </si>
  <si>
    <t>923 2 02 49999 05 0000 150</t>
  </si>
  <si>
    <t>Прочие безвозмездные поступления</t>
  </si>
  <si>
    <t>923 2 07 00000 00 0000 000</t>
  </si>
  <si>
    <t>923 2 07 05000 00 0000 150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</si>
  <si>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</si>
  <si>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923 2 07 05020 05 0000 150</t>
  </si>
  <si>
    <t>923 2 07 05030 05 0000 150</t>
  </si>
  <si>
    <t>Возврат остатков субсидий, субвенций и иных межбюджетных трансфертов, имеющих целевое назначение, прошлых лет</t>
  </si>
  <si>
    <t>923 2 19 00000 00 0000 000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</si>
  <si>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</t>
  </si>
  <si>
    <t>923 2 19 60010 05 0000 150</t>
  </si>
  <si>
    <t>Председатель</t>
  </si>
  <si>
    <t>А.Г. Олейник</t>
  </si>
  <si>
    <t>Утверждено бюджетных назначений по отчету (ф.0503127) за 2023 год</t>
  </si>
  <si>
    <t xml:space="preserve">Отклонение исполненных бюджетных назначений                                за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</si>
</sst>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center" wrapText="1"/>
    </xf>
    <xf numFmtId="4" fontId="4" fillId="2" borderId="0" xfId="0" applyNumberFormat="1" applyFont="1" applyFill="1" applyAlignment="1">
      <alignment horizontal="right" wrapText="1"/>
    </xf>
    <xf numFmtId="4" fontId="4" fillId="2" borderId="0" xfId="0" applyNumberFormat="1" applyFont="1" applyFill="1" applyBorder="1" applyAlignment="1">
      <alignment horizontal="right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justify" vertical="center" wrapText="1"/>
    </xf>
    <xf numFmtId="1" fontId="3" fillId="2" borderId="6" xfId="0" applyNumberFormat="1" applyFont="1" applyFill="1" applyBorder="1" applyAlignment="1">
      <alignment horizontal="left" vertical="center" wrapText="1"/>
    </xf>
    <xf numFmtId="0" fontId="3" fillId="2" borderId="6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1" fontId="7" fillId="2" borderId="6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justify" vertical="center" wrapText="1"/>
    </xf>
    <xf numFmtId="1" fontId="6" fillId="2" borderId="6" xfId="0" applyNumberFormat="1" applyFont="1" applyFill="1" applyBorder="1" applyAlignment="1" applyProtection="1">
      <alignment horizontal="center" vertical="center" wrapText="1"/>
    </xf>
    <xf numFmtId="1" fontId="7" fillId="2" borderId="6" xfId="0" applyNumberFormat="1" applyFont="1" applyFill="1" applyBorder="1" applyAlignment="1">
      <alignment horizontal="left" vertical="center" wrapText="1"/>
    </xf>
    <xf numFmtId="1" fontId="7" fillId="2" borderId="6" xfId="0" applyNumberFormat="1" applyFont="1" applyFill="1" applyBorder="1" applyAlignment="1" applyProtection="1">
      <alignment horizontal="center" vertical="center" wrapText="1"/>
    </xf>
    <xf numFmtId="49" fontId="7" fillId="2" borderId="6" xfId="0" applyNumberFormat="1" applyFont="1" applyFill="1" applyBorder="1" applyAlignment="1">
      <alignment wrapText="1"/>
    </xf>
    <xf numFmtId="49" fontId="7" fillId="2" borderId="6" xfId="0" applyNumberFormat="1" applyFont="1" applyFill="1" applyBorder="1" applyAlignment="1">
      <alignment horizontal="center"/>
    </xf>
    <xf numFmtId="0" fontId="7" fillId="2" borderId="6" xfId="0" applyNumberFormat="1" applyFont="1" applyFill="1" applyBorder="1" applyAlignment="1" applyProtection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10" fillId="2" borderId="6" xfId="0" applyFont="1" applyFill="1" applyBorder="1" applyAlignment="1">
      <alignment vertical="center" wrapText="1"/>
    </xf>
    <xf numFmtId="1" fontId="8" fillId="2" borderId="6" xfId="0" applyNumberFormat="1" applyFont="1" applyFill="1" applyBorder="1" applyAlignment="1">
      <alignment horizontal="left" vertical="center" wrapText="1"/>
    </xf>
    <xf numFmtId="1" fontId="8" fillId="2" borderId="6" xfId="0" applyNumberFormat="1" applyFont="1" applyFill="1" applyBorder="1" applyAlignment="1" applyProtection="1">
      <alignment horizontal="center" vertical="center" wrapText="1"/>
    </xf>
    <xf numFmtId="49" fontId="6" fillId="2" borderId="6" xfId="0" applyNumberFormat="1" applyFont="1" applyFill="1" applyBorder="1" applyAlignment="1">
      <alignment horizontal="center"/>
    </xf>
    <xf numFmtId="49" fontId="3" fillId="2" borderId="6" xfId="0" applyNumberFormat="1" applyFont="1" applyFill="1" applyBorder="1" applyAlignment="1">
      <alignment wrapText="1"/>
    </xf>
    <xf numFmtId="1" fontId="9" fillId="2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zoomScale="90" zoomScaleNormal="90" workbookViewId="0">
      <selection activeCell="D4" sqref="D4:D6"/>
    </sheetView>
  </sheetViews>
  <sheetFormatPr defaultColWidth="8.85546875" defaultRowHeight="12.75" x14ac:dyDescent="0.2"/>
  <cols>
    <col min="1" max="1" width="39.5703125" style="1" customWidth="1"/>
    <col min="2" max="2" width="22.28515625" style="1" customWidth="1"/>
    <col min="3" max="3" width="14.7109375" style="1" customWidth="1"/>
    <col min="4" max="4" width="15.140625" style="1" customWidth="1"/>
    <col min="5" max="5" width="14.28515625" style="1" customWidth="1"/>
    <col min="6" max="6" width="12.7109375" style="1" customWidth="1"/>
    <col min="7" max="7" width="12.42578125" style="1" customWidth="1"/>
    <col min="8" max="8" width="15.85546875" style="1" customWidth="1"/>
    <col min="9" max="9" width="12" style="1" customWidth="1"/>
    <col min="10" max="16384" width="8.85546875" style="1"/>
  </cols>
  <sheetData>
    <row r="1" spans="1:9" x14ac:dyDescent="0.2">
      <c r="A1" s="4" t="s">
        <v>27</v>
      </c>
      <c r="B1" s="4"/>
      <c r="C1" s="4"/>
      <c r="D1" s="4"/>
      <c r="E1" s="4"/>
      <c r="F1" s="4"/>
      <c r="G1" s="4"/>
      <c r="H1" s="4" t="s">
        <v>33</v>
      </c>
      <c r="I1" s="4"/>
    </row>
    <row r="2" spans="1:9" x14ac:dyDescent="0.2">
      <c r="A2" s="5" t="s">
        <v>37</v>
      </c>
      <c r="B2" s="6"/>
      <c r="C2" s="6"/>
      <c r="D2" s="6"/>
      <c r="E2" s="6"/>
      <c r="F2" s="6"/>
      <c r="G2" s="6"/>
      <c r="H2" s="6"/>
      <c r="I2" s="6"/>
    </row>
    <row r="3" spans="1:9" x14ac:dyDescent="0.2">
      <c r="A3" s="7"/>
      <c r="B3" s="8"/>
      <c r="C3" s="8"/>
      <c r="D3" s="7"/>
      <c r="E3" s="9"/>
      <c r="F3" s="9"/>
      <c r="G3" s="9"/>
      <c r="H3" s="9"/>
      <c r="I3" s="10" t="s">
        <v>11</v>
      </c>
    </row>
    <row r="4" spans="1:9" s="2" customFormat="1" ht="27.75" customHeight="1" x14ac:dyDescent="0.25">
      <c r="A4" s="17" t="s">
        <v>0</v>
      </c>
      <c r="B4" s="17" t="s">
        <v>1</v>
      </c>
      <c r="C4" s="17" t="s">
        <v>34</v>
      </c>
      <c r="D4" s="18" t="s">
        <v>103</v>
      </c>
      <c r="E4" s="18" t="s">
        <v>35</v>
      </c>
      <c r="F4" s="19" t="s">
        <v>104</v>
      </c>
      <c r="G4" s="20"/>
      <c r="H4" s="20"/>
      <c r="I4" s="21"/>
    </row>
    <row r="5" spans="1:9" s="2" customFormat="1" ht="30" customHeight="1" x14ac:dyDescent="0.25">
      <c r="A5" s="22"/>
      <c r="B5" s="22"/>
      <c r="C5" s="22"/>
      <c r="D5" s="23"/>
      <c r="E5" s="23"/>
      <c r="F5" s="19" t="s">
        <v>8</v>
      </c>
      <c r="G5" s="21"/>
      <c r="H5" s="19" t="s">
        <v>36</v>
      </c>
      <c r="I5" s="21"/>
    </row>
    <row r="6" spans="1:9" s="2" customFormat="1" ht="35.25" customHeight="1" x14ac:dyDescent="0.25">
      <c r="A6" s="24"/>
      <c r="B6" s="24"/>
      <c r="C6" s="24"/>
      <c r="D6" s="25"/>
      <c r="E6" s="25"/>
      <c r="F6" s="26" t="s">
        <v>7</v>
      </c>
      <c r="G6" s="26" t="s">
        <v>2</v>
      </c>
      <c r="H6" s="26" t="s">
        <v>7</v>
      </c>
      <c r="I6" s="26" t="s">
        <v>2</v>
      </c>
    </row>
    <row r="7" spans="1:9" s="2" customFormat="1" ht="22.5" x14ac:dyDescent="0.25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 t="s">
        <v>22</v>
      </c>
      <c r="G7" s="27" t="s">
        <v>23</v>
      </c>
      <c r="H7" s="27" t="s">
        <v>24</v>
      </c>
      <c r="I7" s="27" t="s">
        <v>25</v>
      </c>
    </row>
    <row r="8" spans="1:9" s="3" customFormat="1" x14ac:dyDescent="0.25">
      <c r="A8" s="11" t="s">
        <v>3</v>
      </c>
      <c r="B8" s="28"/>
      <c r="C8" s="29">
        <f>C31+C9</f>
        <v>521439891.01999998</v>
      </c>
      <c r="D8" s="29">
        <f>D31+D9</f>
        <v>626720079.89999998</v>
      </c>
      <c r="E8" s="29">
        <f>E31+E9</f>
        <v>486023845.98999989</v>
      </c>
      <c r="F8" s="29">
        <f>E8-D8</f>
        <v>-140696233.91000009</v>
      </c>
      <c r="G8" s="29">
        <f>E8/D8*100</f>
        <v>77.550386779940141</v>
      </c>
      <c r="H8" s="29">
        <f>E8-C8</f>
        <v>-35416045.030000091</v>
      </c>
      <c r="I8" s="29">
        <f>E8/C8*100</f>
        <v>93.208029220640938</v>
      </c>
    </row>
    <row r="9" spans="1:9" s="3" customFormat="1" ht="21.75" customHeight="1" x14ac:dyDescent="0.25">
      <c r="A9" s="42" t="s">
        <v>10</v>
      </c>
      <c r="B9" s="28" t="s">
        <v>38</v>
      </c>
      <c r="C9" s="29">
        <f>C10+C17+C20+C23+C28</f>
        <v>28357729.629999999</v>
      </c>
      <c r="D9" s="29">
        <f>D10+D17+D20+D23+D28</f>
        <v>21216711.359999999</v>
      </c>
      <c r="E9" s="29">
        <f>E10+E17+E20+E23+E28</f>
        <v>22144335.009999994</v>
      </c>
      <c r="F9" s="29">
        <f t="shared" ref="F9" si="0">E9-D9</f>
        <v>927623.64999999478</v>
      </c>
      <c r="G9" s="29">
        <f>E9/D9*100</f>
        <v>104.37213682299911</v>
      </c>
      <c r="H9" s="29">
        <f t="shared" ref="H9" si="1">E9-C9</f>
        <v>-6213394.6200000048</v>
      </c>
      <c r="I9" s="29">
        <f t="shared" ref="I9" si="2">E9/C9*100</f>
        <v>78.089238098148812</v>
      </c>
    </row>
    <row r="10" spans="1:9" s="3" customFormat="1" ht="38.25" x14ac:dyDescent="0.25">
      <c r="A10" s="11" t="s">
        <v>39</v>
      </c>
      <c r="B10" s="28" t="s">
        <v>40</v>
      </c>
      <c r="C10" s="29">
        <f>C11+C15</f>
        <v>16388940.460000001</v>
      </c>
      <c r="D10" s="29">
        <f>D11+D15</f>
        <v>13688241.25</v>
      </c>
      <c r="E10" s="29">
        <f>E11+E15</f>
        <v>14878298.999999998</v>
      </c>
      <c r="F10" s="29">
        <f t="shared" ref="F10:F50" si="3">E10-D10</f>
        <v>1190057.7499999981</v>
      </c>
      <c r="G10" s="29">
        <f>E10/D10*100</f>
        <v>108.6940150181821</v>
      </c>
      <c r="H10" s="29">
        <f t="shared" ref="H10:H50" si="4">E10-C10</f>
        <v>-1510641.4600000028</v>
      </c>
      <c r="I10" s="29">
        <f t="shared" ref="I10:I50" si="5">E10/C10*100</f>
        <v>90.782555689387124</v>
      </c>
    </row>
    <row r="11" spans="1:9" s="2" customFormat="1" ht="78.75" x14ac:dyDescent="0.25">
      <c r="A11" s="39" t="s">
        <v>41</v>
      </c>
      <c r="B11" s="40" t="s">
        <v>42</v>
      </c>
      <c r="C11" s="41">
        <f>C12+C13+C14</f>
        <v>15068332.58</v>
      </c>
      <c r="D11" s="41">
        <f>D12+D13+D14</f>
        <v>12216241.25</v>
      </c>
      <c r="E11" s="41">
        <f>E12+E13+E14</f>
        <v>13278702.399999999</v>
      </c>
      <c r="F11" s="41">
        <f t="shared" si="3"/>
        <v>1062461.1499999985</v>
      </c>
      <c r="G11" s="41">
        <f>E11/D11*100</f>
        <v>108.69711990993956</v>
      </c>
      <c r="H11" s="41">
        <f t="shared" si="4"/>
        <v>-1789630.1800000016</v>
      </c>
      <c r="I11" s="41">
        <f t="shared" si="5"/>
        <v>88.123236791472507</v>
      </c>
    </row>
    <row r="12" spans="1:9" s="2" customFormat="1" ht="81" customHeight="1" x14ac:dyDescent="0.25">
      <c r="A12" s="30" t="s">
        <v>43</v>
      </c>
      <c r="B12" s="31" t="s">
        <v>44</v>
      </c>
      <c r="C12" s="26">
        <v>13121428.57</v>
      </c>
      <c r="D12" s="26">
        <v>11625746.25</v>
      </c>
      <c r="E12" s="26">
        <v>12809380.699999999</v>
      </c>
      <c r="F12" s="26">
        <f t="shared" si="3"/>
        <v>1183634.4499999993</v>
      </c>
      <c r="G12" s="26">
        <f>E12/D12*100</f>
        <v>110.1811481564033</v>
      </c>
      <c r="H12" s="26">
        <f t="shared" si="4"/>
        <v>-312047.87000000104</v>
      </c>
      <c r="I12" s="26">
        <f t="shared" si="5"/>
        <v>97.621845301864099</v>
      </c>
    </row>
    <row r="13" spans="1:9" s="2" customFormat="1" ht="64.5" customHeight="1" x14ac:dyDescent="0.25">
      <c r="A13" s="30" t="s">
        <v>45</v>
      </c>
      <c r="B13" s="31" t="s">
        <v>46</v>
      </c>
      <c r="C13" s="26">
        <v>235924.03</v>
      </c>
      <c r="D13" s="26">
        <v>221920</v>
      </c>
      <c r="E13" s="26">
        <v>232545.83</v>
      </c>
      <c r="F13" s="26">
        <f t="shared" si="3"/>
        <v>10625.829999999987</v>
      </c>
      <c r="G13" s="26">
        <f>E13/D13*100</f>
        <v>104.78813536409517</v>
      </c>
      <c r="H13" s="26">
        <f t="shared" si="4"/>
        <v>-3378.2000000000116</v>
      </c>
      <c r="I13" s="26">
        <f t="shared" si="5"/>
        <v>98.568098383195633</v>
      </c>
    </row>
    <row r="14" spans="1:9" s="2" customFormat="1" ht="41.25" customHeight="1" x14ac:dyDescent="0.25">
      <c r="A14" s="30" t="s">
        <v>47</v>
      </c>
      <c r="B14" s="31" t="s">
        <v>48</v>
      </c>
      <c r="C14" s="26">
        <v>1710979.98</v>
      </c>
      <c r="D14" s="26">
        <v>368575</v>
      </c>
      <c r="E14" s="26">
        <v>236775.87</v>
      </c>
      <c r="F14" s="26">
        <f t="shared" si="3"/>
        <v>-131799.13</v>
      </c>
      <c r="G14" s="26">
        <f>E14/D14*100</f>
        <v>64.24089262700943</v>
      </c>
      <c r="H14" s="26">
        <f t="shared" si="4"/>
        <v>-1474204.1099999999</v>
      </c>
      <c r="I14" s="26">
        <f t="shared" si="5"/>
        <v>13.838611367036568</v>
      </c>
    </row>
    <row r="15" spans="1:9" s="2" customFormat="1" ht="78.75" x14ac:dyDescent="0.25">
      <c r="A15" s="39" t="s">
        <v>30</v>
      </c>
      <c r="B15" s="40" t="s">
        <v>49</v>
      </c>
      <c r="C15" s="41">
        <f>C16</f>
        <v>1320607.8799999999</v>
      </c>
      <c r="D15" s="41">
        <f>D16</f>
        <v>1472000</v>
      </c>
      <c r="E15" s="41">
        <f>E16</f>
        <v>1599596.6</v>
      </c>
      <c r="F15" s="41">
        <f t="shared" si="3"/>
        <v>127596.60000000009</v>
      </c>
      <c r="G15" s="41">
        <f>E15/D15*100</f>
        <v>108.6682472826087</v>
      </c>
      <c r="H15" s="41">
        <f t="shared" si="4"/>
        <v>278988.7200000002</v>
      </c>
      <c r="I15" s="41">
        <f t="shared" si="5"/>
        <v>121.12578034897084</v>
      </c>
    </row>
    <row r="16" spans="1:9" s="3" customFormat="1" ht="67.5" x14ac:dyDescent="0.25">
      <c r="A16" s="32" t="s">
        <v>31</v>
      </c>
      <c r="B16" s="31" t="s">
        <v>50</v>
      </c>
      <c r="C16" s="26">
        <v>1320607.8799999999</v>
      </c>
      <c r="D16" s="26">
        <v>1472000</v>
      </c>
      <c r="E16" s="26">
        <v>1599596.6</v>
      </c>
      <c r="F16" s="26">
        <f t="shared" si="3"/>
        <v>127596.60000000009</v>
      </c>
      <c r="G16" s="26">
        <f>E16/D16*100</f>
        <v>108.6682472826087</v>
      </c>
      <c r="H16" s="26">
        <f t="shared" si="4"/>
        <v>278988.7200000002</v>
      </c>
      <c r="I16" s="26">
        <f t="shared" si="5"/>
        <v>121.12578034897084</v>
      </c>
    </row>
    <row r="17" spans="1:9" s="3" customFormat="1" ht="27" customHeight="1" x14ac:dyDescent="0.25">
      <c r="A17" s="13" t="s">
        <v>51</v>
      </c>
      <c r="B17" s="28" t="s">
        <v>52</v>
      </c>
      <c r="C17" s="29">
        <f t="shared" ref="C17:E18" si="6">C18</f>
        <v>2150716.2400000002</v>
      </c>
      <c r="D17" s="29">
        <f t="shared" si="6"/>
        <v>1600000</v>
      </c>
      <c r="E17" s="29">
        <f t="shared" si="6"/>
        <v>1638853.1</v>
      </c>
      <c r="F17" s="29">
        <f t="shared" si="3"/>
        <v>38853.100000000093</v>
      </c>
      <c r="G17" s="29">
        <f>E17/D17*100</f>
        <v>102.42831875</v>
      </c>
      <c r="H17" s="29">
        <f t="shared" si="4"/>
        <v>-511863.14000000013</v>
      </c>
      <c r="I17" s="29">
        <f t="shared" si="5"/>
        <v>76.20034058979347</v>
      </c>
    </row>
    <row r="18" spans="1:9" s="2" customFormat="1" ht="22.5" x14ac:dyDescent="0.25">
      <c r="A18" s="43" t="s">
        <v>13</v>
      </c>
      <c r="B18" s="40" t="s">
        <v>53</v>
      </c>
      <c r="C18" s="41">
        <f t="shared" si="6"/>
        <v>2150716.2400000002</v>
      </c>
      <c r="D18" s="41">
        <f t="shared" si="6"/>
        <v>1600000</v>
      </c>
      <c r="E18" s="41">
        <f t="shared" si="6"/>
        <v>1638853.1</v>
      </c>
      <c r="F18" s="41">
        <f t="shared" si="3"/>
        <v>38853.100000000093</v>
      </c>
      <c r="G18" s="41">
        <f>E18/D18*100</f>
        <v>102.42831875</v>
      </c>
      <c r="H18" s="41">
        <f t="shared" si="4"/>
        <v>-511863.14000000013</v>
      </c>
      <c r="I18" s="41">
        <f t="shared" si="5"/>
        <v>76.20034058979347</v>
      </c>
    </row>
    <row r="19" spans="1:9" s="2" customFormat="1" ht="24" customHeight="1" x14ac:dyDescent="0.25">
      <c r="A19" s="32" t="s">
        <v>18</v>
      </c>
      <c r="B19" s="31" t="s">
        <v>54</v>
      </c>
      <c r="C19" s="26">
        <v>2150716.2400000002</v>
      </c>
      <c r="D19" s="26">
        <v>1600000</v>
      </c>
      <c r="E19" s="26">
        <v>1638853.1</v>
      </c>
      <c r="F19" s="26">
        <f t="shared" si="3"/>
        <v>38853.100000000093</v>
      </c>
      <c r="G19" s="26">
        <f>E19/D19*100</f>
        <v>102.42831875</v>
      </c>
      <c r="H19" s="26">
        <f t="shared" si="4"/>
        <v>-511863.14000000013</v>
      </c>
      <c r="I19" s="26">
        <f t="shared" si="5"/>
        <v>76.20034058979347</v>
      </c>
    </row>
    <row r="20" spans="1:9" s="3" customFormat="1" ht="33" customHeight="1" x14ac:dyDescent="0.25">
      <c r="A20" s="12" t="s">
        <v>55</v>
      </c>
      <c r="B20" s="28" t="s">
        <v>56</v>
      </c>
      <c r="C20" s="29">
        <f>C21+C22</f>
        <v>2964217.76</v>
      </c>
      <c r="D20" s="29">
        <f>D21+D22</f>
        <v>5242000</v>
      </c>
      <c r="E20" s="29">
        <f>E21+E22</f>
        <v>5396990.0999999996</v>
      </c>
      <c r="F20" s="29">
        <f t="shared" si="3"/>
        <v>154990.09999999963</v>
      </c>
      <c r="G20" s="29">
        <f t="shared" ref="G20:G50" si="7">E20/D20*100</f>
        <v>102.95669782525754</v>
      </c>
      <c r="H20" s="29">
        <f t="shared" si="4"/>
        <v>2432772.34</v>
      </c>
      <c r="I20" s="29">
        <f t="shared" si="5"/>
        <v>182.07130976774121</v>
      </c>
    </row>
    <row r="21" spans="1:9" s="3" customFormat="1" ht="78.75" x14ac:dyDescent="0.25">
      <c r="A21" s="34" t="s">
        <v>57</v>
      </c>
      <c r="B21" s="31" t="s">
        <v>58</v>
      </c>
      <c r="C21" s="26">
        <v>841697.46</v>
      </c>
      <c r="D21" s="26">
        <v>1360000</v>
      </c>
      <c r="E21" s="26">
        <v>1356516.4</v>
      </c>
      <c r="F21" s="26">
        <f t="shared" si="3"/>
        <v>-3483.6000000000931</v>
      </c>
      <c r="G21" s="26">
        <f t="shared" si="7"/>
        <v>99.743852941176456</v>
      </c>
      <c r="H21" s="26">
        <f t="shared" si="4"/>
        <v>514818.93999999994</v>
      </c>
      <c r="I21" s="26">
        <f t="shared" si="5"/>
        <v>161.16436896459209</v>
      </c>
    </row>
    <row r="22" spans="1:9" s="2" customFormat="1" ht="56.25" x14ac:dyDescent="0.25">
      <c r="A22" s="32" t="s">
        <v>59</v>
      </c>
      <c r="B22" s="31" t="s">
        <v>60</v>
      </c>
      <c r="C22" s="26">
        <v>2122520.2999999998</v>
      </c>
      <c r="D22" s="26">
        <v>3882000</v>
      </c>
      <c r="E22" s="26">
        <v>4040473.7</v>
      </c>
      <c r="F22" s="26">
        <f t="shared" si="3"/>
        <v>158473.70000000019</v>
      </c>
      <c r="G22" s="26">
        <f t="shared" si="7"/>
        <v>104.08226944873778</v>
      </c>
      <c r="H22" s="26">
        <f t="shared" si="4"/>
        <v>1917953.4000000004</v>
      </c>
      <c r="I22" s="26">
        <f t="shared" si="5"/>
        <v>190.36207568898163</v>
      </c>
    </row>
    <row r="23" spans="1:9" s="2" customFormat="1" ht="18" customHeight="1" x14ac:dyDescent="0.25">
      <c r="A23" s="12" t="s">
        <v>61</v>
      </c>
      <c r="B23" s="28" t="s">
        <v>62</v>
      </c>
      <c r="C23" s="29">
        <f>C24+C26</f>
        <v>964177.9</v>
      </c>
      <c r="D23" s="29">
        <f>D24+D26</f>
        <v>0</v>
      </c>
      <c r="E23" s="29">
        <f>E24+E26</f>
        <v>-455546.44</v>
      </c>
      <c r="F23" s="29">
        <f t="shared" si="3"/>
        <v>-455546.44</v>
      </c>
      <c r="G23" s="29" t="e">
        <f t="shared" si="7"/>
        <v>#DIV/0!</v>
      </c>
      <c r="H23" s="29">
        <f t="shared" si="4"/>
        <v>-1419724.34</v>
      </c>
      <c r="I23" s="29">
        <f t="shared" si="5"/>
        <v>-47.247135616777776</v>
      </c>
    </row>
    <row r="24" spans="1:9" s="2" customFormat="1" ht="101.25" x14ac:dyDescent="0.25">
      <c r="A24" s="43" t="s">
        <v>28</v>
      </c>
      <c r="B24" s="40" t="s">
        <v>63</v>
      </c>
      <c r="C24" s="41">
        <f>C25</f>
        <v>869930.98</v>
      </c>
      <c r="D24" s="41">
        <f>D25</f>
        <v>0</v>
      </c>
      <c r="E24" s="41">
        <f>E25</f>
        <v>-455546.44</v>
      </c>
      <c r="F24" s="41">
        <f t="shared" si="3"/>
        <v>-455546.44</v>
      </c>
      <c r="G24" s="41" t="e">
        <f t="shared" si="7"/>
        <v>#DIV/0!</v>
      </c>
      <c r="H24" s="41">
        <f t="shared" si="4"/>
        <v>-1325477.42</v>
      </c>
      <c r="I24" s="41">
        <f t="shared" si="5"/>
        <v>-52.365814124702169</v>
      </c>
    </row>
    <row r="25" spans="1:9" s="3" customFormat="1" ht="67.5" x14ac:dyDescent="0.25">
      <c r="A25" s="44" t="s">
        <v>64</v>
      </c>
      <c r="B25" s="35" t="s">
        <v>65</v>
      </c>
      <c r="C25" s="26">
        <v>869930.98</v>
      </c>
      <c r="D25" s="26">
        <f t="shared" ref="D25" si="8">D26</f>
        <v>0</v>
      </c>
      <c r="E25" s="26">
        <v>-455546.44</v>
      </c>
      <c r="F25" s="26">
        <f t="shared" si="3"/>
        <v>-455546.44</v>
      </c>
      <c r="G25" s="26" t="e">
        <f>E25/D25*100</f>
        <v>#DIV/0!</v>
      </c>
      <c r="H25" s="26">
        <f t="shared" si="4"/>
        <v>-1325477.42</v>
      </c>
      <c r="I25" s="26">
        <f t="shared" si="5"/>
        <v>-52.365814124702169</v>
      </c>
    </row>
    <row r="26" spans="1:9" s="2" customFormat="1" ht="27" customHeight="1" x14ac:dyDescent="0.25">
      <c r="A26" s="45" t="s">
        <v>29</v>
      </c>
      <c r="B26" s="46" t="s">
        <v>66</v>
      </c>
      <c r="C26" s="41">
        <f>C27</f>
        <v>94246.92</v>
      </c>
      <c r="D26" s="41">
        <f>D27</f>
        <v>0</v>
      </c>
      <c r="E26" s="41">
        <f>E27</f>
        <v>0</v>
      </c>
      <c r="F26" s="41">
        <f t="shared" si="3"/>
        <v>0</v>
      </c>
      <c r="G26" s="41" t="e">
        <f>E26/D26*100</f>
        <v>#DIV/0!</v>
      </c>
      <c r="H26" s="41">
        <f t="shared" si="4"/>
        <v>-94246.92</v>
      </c>
      <c r="I26" s="41">
        <f t="shared" si="5"/>
        <v>0</v>
      </c>
    </row>
    <row r="27" spans="1:9" s="3" customFormat="1" ht="33.75" x14ac:dyDescent="0.25">
      <c r="A27" s="34" t="s">
        <v>67</v>
      </c>
      <c r="B27" s="35" t="s">
        <v>68</v>
      </c>
      <c r="C27" s="26">
        <v>94246.92</v>
      </c>
      <c r="D27" s="26">
        <v>0</v>
      </c>
      <c r="E27" s="26">
        <v>0</v>
      </c>
      <c r="F27" s="26">
        <f t="shared" si="3"/>
        <v>0</v>
      </c>
      <c r="G27" s="26" t="e">
        <f t="shared" si="7"/>
        <v>#DIV/0!</v>
      </c>
      <c r="H27" s="26">
        <f t="shared" si="4"/>
        <v>-94246.92</v>
      </c>
      <c r="I27" s="26">
        <f t="shared" si="5"/>
        <v>0</v>
      </c>
    </row>
    <row r="28" spans="1:9" s="2" customFormat="1" ht="20.25" customHeight="1" x14ac:dyDescent="0.2">
      <c r="A28" s="48" t="s">
        <v>12</v>
      </c>
      <c r="B28" s="47" t="s">
        <v>69</v>
      </c>
      <c r="C28" s="29">
        <f>C29+C30</f>
        <v>5889677.2700000005</v>
      </c>
      <c r="D28" s="29">
        <f>D29+D30</f>
        <v>686470.11</v>
      </c>
      <c r="E28" s="29">
        <f>E29+E30</f>
        <v>685739.25</v>
      </c>
      <c r="F28" s="29">
        <f t="shared" si="3"/>
        <v>-730.85999999998603</v>
      </c>
      <c r="G28" s="29">
        <f t="shared" si="7"/>
        <v>99.893533601921874</v>
      </c>
      <c r="H28" s="29">
        <f t="shared" si="4"/>
        <v>-5203938.0200000005</v>
      </c>
      <c r="I28" s="29">
        <f t="shared" si="5"/>
        <v>11.643070045500133</v>
      </c>
    </row>
    <row r="29" spans="1:9" s="2" customFormat="1" ht="22.5" x14ac:dyDescent="0.2">
      <c r="A29" s="36" t="s">
        <v>32</v>
      </c>
      <c r="B29" s="37" t="s">
        <v>70</v>
      </c>
      <c r="C29" s="26">
        <v>-3139.46</v>
      </c>
      <c r="D29" s="26">
        <v>0</v>
      </c>
      <c r="E29" s="26">
        <v>-730.86</v>
      </c>
      <c r="F29" s="26">
        <f t="shared" si="3"/>
        <v>-730.86</v>
      </c>
      <c r="G29" s="26" t="e">
        <f t="shared" si="7"/>
        <v>#DIV/0!</v>
      </c>
      <c r="H29" s="26">
        <f t="shared" si="4"/>
        <v>2408.6</v>
      </c>
      <c r="I29" s="26">
        <f t="shared" si="5"/>
        <v>23.279799710778288</v>
      </c>
    </row>
    <row r="30" spans="1:9" s="2" customFormat="1" ht="22.5" x14ac:dyDescent="0.2">
      <c r="A30" s="36" t="s">
        <v>14</v>
      </c>
      <c r="B30" s="37" t="s">
        <v>71</v>
      </c>
      <c r="C30" s="26">
        <v>5892816.7300000004</v>
      </c>
      <c r="D30" s="26">
        <v>686470.11</v>
      </c>
      <c r="E30" s="26">
        <v>686470.11</v>
      </c>
      <c r="F30" s="26">
        <f t="shared" si="3"/>
        <v>0</v>
      </c>
      <c r="G30" s="26">
        <f t="shared" si="7"/>
        <v>100</v>
      </c>
      <c r="H30" s="26">
        <f t="shared" si="4"/>
        <v>-5206346.62</v>
      </c>
      <c r="I30" s="26">
        <f t="shared" si="5"/>
        <v>11.649269635439689</v>
      </c>
    </row>
    <row r="31" spans="1:9" s="2" customFormat="1" ht="21.75" customHeight="1" x14ac:dyDescent="0.25">
      <c r="A31" s="49" t="s">
        <v>4</v>
      </c>
      <c r="B31" s="33" t="s">
        <v>72</v>
      </c>
      <c r="C31" s="29">
        <f>C32+C45+C49</f>
        <v>493082161.38999999</v>
      </c>
      <c r="D31" s="29">
        <f>D32+D45+D49</f>
        <v>605503368.53999996</v>
      </c>
      <c r="E31" s="29">
        <f>E32+E45+E49</f>
        <v>463879510.9799999</v>
      </c>
      <c r="F31" s="29">
        <f t="shared" si="3"/>
        <v>-141623857.56000006</v>
      </c>
      <c r="G31" s="29">
        <f t="shared" si="7"/>
        <v>76.610558269644997</v>
      </c>
      <c r="H31" s="29">
        <f t="shared" si="4"/>
        <v>-29202650.410000086</v>
      </c>
      <c r="I31" s="29">
        <f t="shared" si="5"/>
        <v>94.077528514177487</v>
      </c>
    </row>
    <row r="32" spans="1:9" s="2" customFormat="1" ht="38.25" x14ac:dyDescent="0.25">
      <c r="A32" s="13" t="s">
        <v>73</v>
      </c>
      <c r="B32" s="33" t="s">
        <v>74</v>
      </c>
      <c r="C32" s="29">
        <f>C33+C38+C42</f>
        <v>347707720.58999997</v>
      </c>
      <c r="D32" s="29">
        <f>D33+D38+D42</f>
        <v>598501942.94999993</v>
      </c>
      <c r="E32" s="29">
        <f>E33+E38+E42</f>
        <v>456698985.38999993</v>
      </c>
      <c r="F32" s="29">
        <f t="shared" si="3"/>
        <v>-141802957.56</v>
      </c>
      <c r="G32" s="29">
        <f t="shared" si="7"/>
        <v>76.307018008820975</v>
      </c>
      <c r="H32" s="29">
        <f t="shared" si="4"/>
        <v>108991264.79999995</v>
      </c>
      <c r="I32" s="29">
        <f t="shared" si="5"/>
        <v>131.34565566017935</v>
      </c>
    </row>
    <row r="33" spans="1:9" s="2" customFormat="1" ht="27" customHeight="1" x14ac:dyDescent="0.25">
      <c r="A33" s="45" t="s">
        <v>16</v>
      </c>
      <c r="B33" s="46" t="s">
        <v>75</v>
      </c>
      <c r="C33" s="41">
        <f>C34+C35+C36+C37</f>
        <v>322312173.21999997</v>
      </c>
      <c r="D33" s="41">
        <f>D34+D35+D36+D37</f>
        <v>558667210.42999995</v>
      </c>
      <c r="E33" s="41">
        <f>E34+E35+E36+E37</f>
        <v>417643899.27999997</v>
      </c>
      <c r="F33" s="41">
        <f t="shared" si="3"/>
        <v>-141023311.14999998</v>
      </c>
      <c r="G33" s="41">
        <f t="shared" si="7"/>
        <v>74.757188444717229</v>
      </c>
      <c r="H33" s="41">
        <f t="shared" si="4"/>
        <v>95331726.060000002</v>
      </c>
      <c r="I33" s="41">
        <f t="shared" si="5"/>
        <v>129.57745129748159</v>
      </c>
    </row>
    <row r="34" spans="1:9" s="3" customFormat="1" ht="90" x14ac:dyDescent="0.25">
      <c r="A34" s="34" t="s">
        <v>76</v>
      </c>
      <c r="B34" s="35" t="s">
        <v>77</v>
      </c>
      <c r="C34" s="26">
        <v>170673494.41</v>
      </c>
      <c r="D34" s="26">
        <v>491979919.69999999</v>
      </c>
      <c r="E34" s="26">
        <v>351112873.85000002</v>
      </c>
      <c r="F34" s="26">
        <f t="shared" si="3"/>
        <v>-140867045.84999996</v>
      </c>
      <c r="G34" s="26">
        <f t="shared" si="7"/>
        <v>71.367318012511973</v>
      </c>
      <c r="H34" s="26">
        <f t="shared" si="4"/>
        <v>180439379.44000003</v>
      </c>
      <c r="I34" s="26">
        <f t="shared" si="5"/>
        <v>205.72196934489426</v>
      </c>
    </row>
    <row r="35" spans="1:9" s="2" customFormat="1" ht="78.75" x14ac:dyDescent="0.25">
      <c r="A35" s="34" t="s">
        <v>78</v>
      </c>
      <c r="B35" s="35" t="s">
        <v>79</v>
      </c>
      <c r="C35" s="26">
        <v>19914436.48</v>
      </c>
      <c r="D35" s="26">
        <v>6364326.7800000003</v>
      </c>
      <c r="E35" s="26">
        <v>6364326.7800000003</v>
      </c>
      <c r="F35" s="26">
        <f t="shared" si="3"/>
        <v>0</v>
      </c>
      <c r="G35" s="26">
        <f t="shared" si="7"/>
        <v>100</v>
      </c>
      <c r="H35" s="26">
        <f t="shared" si="4"/>
        <v>-13550109.699999999</v>
      </c>
      <c r="I35" s="26">
        <f t="shared" si="5"/>
        <v>31.958357377531982</v>
      </c>
    </row>
    <row r="36" spans="1:9" s="2" customFormat="1" ht="33.75" x14ac:dyDescent="0.25">
      <c r="A36" s="34" t="s">
        <v>80</v>
      </c>
      <c r="B36" s="35" t="s">
        <v>81</v>
      </c>
      <c r="C36" s="26">
        <v>776791.04000000004</v>
      </c>
      <c r="D36" s="26">
        <v>560730.49</v>
      </c>
      <c r="E36" s="26">
        <v>560730.49</v>
      </c>
      <c r="F36" s="26">
        <f t="shared" si="3"/>
        <v>0</v>
      </c>
      <c r="G36" s="26">
        <f t="shared" si="7"/>
        <v>100</v>
      </c>
      <c r="H36" s="26">
        <f t="shared" si="4"/>
        <v>-216060.55000000005</v>
      </c>
      <c r="I36" s="26">
        <f t="shared" si="5"/>
        <v>72.18549920452223</v>
      </c>
    </row>
    <row r="37" spans="1:9" s="2" customFormat="1" ht="22.5" x14ac:dyDescent="0.25">
      <c r="A37" s="34" t="s">
        <v>15</v>
      </c>
      <c r="B37" s="35" t="s">
        <v>82</v>
      </c>
      <c r="C37" s="26">
        <v>130947451.29000001</v>
      </c>
      <c r="D37" s="26">
        <v>59762233.460000001</v>
      </c>
      <c r="E37" s="26">
        <v>59605968.159999996</v>
      </c>
      <c r="F37" s="26">
        <f t="shared" si="3"/>
        <v>-156265.30000000447</v>
      </c>
      <c r="G37" s="26">
        <f t="shared" si="7"/>
        <v>99.738521653303678</v>
      </c>
      <c r="H37" s="26">
        <f t="shared" si="4"/>
        <v>-71341483.13000001</v>
      </c>
      <c r="I37" s="26">
        <f t="shared" si="5"/>
        <v>45.518998325515248</v>
      </c>
    </row>
    <row r="38" spans="1:9" s="2" customFormat="1" ht="29.25" customHeight="1" x14ac:dyDescent="0.25">
      <c r="A38" s="45" t="s">
        <v>19</v>
      </c>
      <c r="B38" s="46" t="s">
        <v>83</v>
      </c>
      <c r="C38" s="41">
        <f>C39+C40+C41</f>
        <v>25395547.370000001</v>
      </c>
      <c r="D38" s="41">
        <f>D39+D40+D41</f>
        <v>26624441.559999999</v>
      </c>
      <c r="E38" s="41">
        <f>E39+E40+E41</f>
        <v>26544795.149999999</v>
      </c>
      <c r="F38" s="41">
        <f t="shared" si="3"/>
        <v>-79646.410000000149</v>
      </c>
      <c r="G38" s="41">
        <f t="shared" si="7"/>
        <v>99.700852279584865</v>
      </c>
      <c r="H38" s="41">
        <f t="shared" si="4"/>
        <v>1149247.7799999975</v>
      </c>
      <c r="I38" s="41">
        <f t="shared" si="5"/>
        <v>104.52539086185485</v>
      </c>
    </row>
    <row r="39" spans="1:9" s="2" customFormat="1" ht="33.75" x14ac:dyDescent="0.25">
      <c r="A39" s="34" t="s">
        <v>9</v>
      </c>
      <c r="B39" s="35" t="s">
        <v>84</v>
      </c>
      <c r="C39" s="26">
        <v>21358375.370000001</v>
      </c>
      <c r="D39" s="26">
        <v>22792211.609999999</v>
      </c>
      <c r="E39" s="26">
        <v>22712565.199999999</v>
      </c>
      <c r="F39" s="26">
        <f t="shared" si="3"/>
        <v>-79646.410000000149</v>
      </c>
      <c r="G39" s="26">
        <f t="shared" si="7"/>
        <v>99.650554271069268</v>
      </c>
      <c r="H39" s="26">
        <f t="shared" si="4"/>
        <v>1354189.8299999982</v>
      </c>
      <c r="I39" s="26">
        <f t="shared" si="5"/>
        <v>106.34032226955846</v>
      </c>
    </row>
    <row r="40" spans="1:9" s="2" customFormat="1" ht="56.25" x14ac:dyDescent="0.25">
      <c r="A40" s="34" t="s">
        <v>85</v>
      </c>
      <c r="B40" s="35" t="s">
        <v>86</v>
      </c>
      <c r="C40" s="26">
        <v>3525000</v>
      </c>
      <c r="D40" s="26">
        <v>3720415.95</v>
      </c>
      <c r="E40" s="26">
        <v>3720415.95</v>
      </c>
      <c r="F40" s="26">
        <f t="shared" si="3"/>
        <v>0</v>
      </c>
      <c r="G40" s="26">
        <f t="shared" si="7"/>
        <v>100</v>
      </c>
      <c r="H40" s="26">
        <f t="shared" si="4"/>
        <v>195415.95000000019</v>
      </c>
      <c r="I40" s="26">
        <f t="shared" si="5"/>
        <v>105.54371489361702</v>
      </c>
    </row>
    <row r="41" spans="1:9" s="2" customFormat="1" ht="56.25" x14ac:dyDescent="0.25">
      <c r="A41" s="34" t="s">
        <v>20</v>
      </c>
      <c r="B41" s="35" t="s">
        <v>87</v>
      </c>
      <c r="C41" s="26">
        <v>512172</v>
      </c>
      <c r="D41" s="26">
        <v>111814</v>
      </c>
      <c r="E41" s="26">
        <v>111814</v>
      </c>
      <c r="F41" s="26">
        <f t="shared" si="3"/>
        <v>0</v>
      </c>
      <c r="G41" s="26">
        <f t="shared" si="7"/>
        <v>100</v>
      </c>
      <c r="H41" s="26">
        <f t="shared" si="4"/>
        <v>-400358</v>
      </c>
      <c r="I41" s="26">
        <f t="shared" si="5"/>
        <v>21.831337909920887</v>
      </c>
    </row>
    <row r="42" spans="1:9" s="2" customFormat="1" ht="22.5" customHeight="1" x14ac:dyDescent="0.25">
      <c r="A42" s="45" t="s">
        <v>5</v>
      </c>
      <c r="B42" s="46" t="s">
        <v>88</v>
      </c>
      <c r="C42" s="41">
        <f>C43+C44</f>
        <v>0</v>
      </c>
      <c r="D42" s="41">
        <f>D43+D44</f>
        <v>13210290.960000001</v>
      </c>
      <c r="E42" s="41">
        <f>E43+E44</f>
        <v>12510290.960000001</v>
      </c>
      <c r="F42" s="41">
        <f t="shared" si="3"/>
        <v>-700000</v>
      </c>
      <c r="G42" s="41">
        <f t="shared" si="7"/>
        <v>94.701100815117854</v>
      </c>
      <c r="H42" s="41">
        <f t="shared" si="4"/>
        <v>12510290.960000001</v>
      </c>
      <c r="I42" s="41" t="e">
        <f t="shared" si="5"/>
        <v>#DIV/0!</v>
      </c>
    </row>
    <row r="43" spans="1:9" s="2" customFormat="1" ht="58.5" customHeight="1" x14ac:dyDescent="0.25">
      <c r="A43" s="34" t="s">
        <v>17</v>
      </c>
      <c r="B43" s="35" t="s">
        <v>89</v>
      </c>
      <c r="C43" s="26">
        <v>0</v>
      </c>
      <c r="D43" s="26">
        <v>54000</v>
      </c>
      <c r="E43" s="26">
        <v>54000</v>
      </c>
      <c r="F43" s="26">
        <f t="shared" si="3"/>
        <v>0</v>
      </c>
      <c r="G43" s="26">
        <f t="shared" si="7"/>
        <v>100</v>
      </c>
      <c r="H43" s="26">
        <f t="shared" si="4"/>
        <v>54000</v>
      </c>
      <c r="I43" s="26" t="e">
        <f t="shared" si="5"/>
        <v>#DIV/0!</v>
      </c>
    </row>
    <row r="44" spans="1:9" s="2" customFormat="1" ht="24.75" customHeight="1" x14ac:dyDescent="0.25">
      <c r="A44" s="34" t="s">
        <v>26</v>
      </c>
      <c r="B44" s="35" t="s">
        <v>90</v>
      </c>
      <c r="C44" s="26">
        <v>0</v>
      </c>
      <c r="D44" s="26">
        <v>13156290.960000001</v>
      </c>
      <c r="E44" s="26">
        <v>12456290.960000001</v>
      </c>
      <c r="F44" s="26">
        <f t="shared" si="3"/>
        <v>-700000</v>
      </c>
      <c r="G44" s="26">
        <f t="shared" si="7"/>
        <v>94.67935148190125</v>
      </c>
      <c r="H44" s="26">
        <f t="shared" si="4"/>
        <v>12456290.960000001</v>
      </c>
      <c r="I44" s="26" t="e">
        <f t="shared" si="5"/>
        <v>#DIV/0!</v>
      </c>
    </row>
    <row r="45" spans="1:9" s="3" customFormat="1" ht="20.25" customHeight="1" x14ac:dyDescent="0.25">
      <c r="A45" s="13" t="s">
        <v>91</v>
      </c>
      <c r="B45" s="33" t="s">
        <v>92</v>
      </c>
      <c r="C45" s="29">
        <f>C46</f>
        <v>145374440.80000001</v>
      </c>
      <c r="D45" s="29">
        <f>D46</f>
        <v>7105400</v>
      </c>
      <c r="E45" s="29">
        <f>E46</f>
        <v>7284500</v>
      </c>
      <c r="F45" s="29">
        <f t="shared" si="3"/>
        <v>179100</v>
      </c>
      <c r="G45" s="29">
        <f t="shared" si="7"/>
        <v>102.52061812142877</v>
      </c>
      <c r="H45" s="29">
        <f t="shared" si="4"/>
        <v>-138089940.80000001</v>
      </c>
      <c r="I45" s="29">
        <f t="shared" si="5"/>
        <v>5.0108533246375178</v>
      </c>
    </row>
    <row r="46" spans="1:9" s="2" customFormat="1" ht="27" customHeight="1" x14ac:dyDescent="0.25">
      <c r="A46" s="45" t="s">
        <v>21</v>
      </c>
      <c r="B46" s="46" t="s">
        <v>93</v>
      </c>
      <c r="C46" s="41">
        <f>C47+C48</f>
        <v>145374440.80000001</v>
      </c>
      <c r="D46" s="41">
        <f>D47+D48</f>
        <v>7105400</v>
      </c>
      <c r="E46" s="41">
        <f>E47+E48</f>
        <v>7284500</v>
      </c>
      <c r="F46" s="41">
        <f t="shared" si="3"/>
        <v>179100</v>
      </c>
      <c r="G46" s="41">
        <f>E46/D46*100</f>
        <v>102.52061812142877</v>
      </c>
      <c r="H46" s="41">
        <f t="shared" si="4"/>
        <v>-138089940.80000001</v>
      </c>
      <c r="I46" s="41">
        <f>E46/C46*100</f>
        <v>5.0108533246375178</v>
      </c>
    </row>
    <row r="47" spans="1:9" s="2" customFormat="1" ht="33.75" x14ac:dyDescent="0.25">
      <c r="A47" s="34" t="s">
        <v>94</v>
      </c>
      <c r="B47" s="35" t="s">
        <v>95</v>
      </c>
      <c r="C47" s="26">
        <v>48200</v>
      </c>
      <c r="D47" s="26">
        <v>20400</v>
      </c>
      <c r="E47" s="26">
        <v>199500</v>
      </c>
      <c r="F47" s="26">
        <f t="shared" si="3"/>
        <v>179100</v>
      </c>
      <c r="G47" s="26">
        <f>E47/D47*100</f>
        <v>977.94117647058818</v>
      </c>
      <c r="H47" s="26">
        <f t="shared" si="4"/>
        <v>151300</v>
      </c>
      <c r="I47" s="26">
        <f>E47/C47*100</f>
        <v>413.90041493775936</v>
      </c>
    </row>
    <row r="48" spans="1:9" s="2" customFormat="1" ht="22.5" x14ac:dyDescent="0.25">
      <c r="A48" s="34" t="s">
        <v>21</v>
      </c>
      <c r="B48" s="35" t="s">
        <v>96</v>
      </c>
      <c r="C48" s="26">
        <v>145326240.80000001</v>
      </c>
      <c r="D48" s="26">
        <v>7085000</v>
      </c>
      <c r="E48" s="26">
        <v>7085000</v>
      </c>
      <c r="F48" s="26">
        <f t="shared" si="3"/>
        <v>0</v>
      </c>
      <c r="G48" s="26">
        <f t="shared" si="7"/>
        <v>100</v>
      </c>
      <c r="H48" s="26">
        <f t="shared" si="4"/>
        <v>-138241240.80000001</v>
      </c>
      <c r="I48" s="26">
        <f t="shared" si="5"/>
        <v>4.8752379205559127</v>
      </c>
    </row>
    <row r="49" spans="1:9" s="2" customFormat="1" ht="53.25" customHeight="1" x14ac:dyDescent="0.25">
      <c r="A49" s="14" t="s">
        <v>97</v>
      </c>
      <c r="B49" s="33" t="s">
        <v>98</v>
      </c>
      <c r="C49" s="29">
        <f>C50</f>
        <v>0</v>
      </c>
      <c r="D49" s="29">
        <f>D50</f>
        <v>-103974.41</v>
      </c>
      <c r="E49" s="29">
        <f>E50</f>
        <v>-103974.41</v>
      </c>
      <c r="F49" s="29">
        <f t="shared" si="3"/>
        <v>0</v>
      </c>
      <c r="G49" s="29">
        <f t="shared" si="7"/>
        <v>100</v>
      </c>
      <c r="H49" s="29">
        <f t="shared" si="4"/>
        <v>-103974.41</v>
      </c>
      <c r="I49" s="29" t="e">
        <f t="shared" si="5"/>
        <v>#DIV/0!</v>
      </c>
    </row>
    <row r="50" spans="1:9" s="3" customFormat="1" ht="33.75" x14ac:dyDescent="0.25">
      <c r="A50" s="38" t="s">
        <v>99</v>
      </c>
      <c r="B50" s="35" t="s">
        <v>100</v>
      </c>
      <c r="C50" s="26">
        <v>0</v>
      </c>
      <c r="D50" s="26">
        <v>-103974.41</v>
      </c>
      <c r="E50" s="26">
        <v>-103974.41</v>
      </c>
      <c r="F50" s="26">
        <f t="shared" si="3"/>
        <v>0</v>
      </c>
      <c r="G50" s="26">
        <f t="shared" si="7"/>
        <v>100</v>
      </c>
      <c r="H50" s="26">
        <f t="shared" si="4"/>
        <v>-103974.41</v>
      </c>
      <c r="I50" s="26" t="e">
        <f t="shared" si="5"/>
        <v>#DIV/0!</v>
      </c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6"/>
    </row>
    <row r="52" spans="1:9" x14ac:dyDescent="0.2">
      <c r="A52" s="15" t="s">
        <v>101</v>
      </c>
      <c r="B52" s="15"/>
      <c r="C52" s="15"/>
      <c r="D52" s="15"/>
      <c r="E52" s="15"/>
      <c r="F52" s="15"/>
      <c r="G52" s="15"/>
      <c r="H52" s="15"/>
      <c r="I52" s="16"/>
    </row>
    <row r="53" spans="1:9" x14ac:dyDescent="0.2">
      <c r="A53" s="15" t="s">
        <v>6</v>
      </c>
      <c r="B53" s="15"/>
      <c r="C53" s="15"/>
      <c r="D53" s="15"/>
      <c r="E53" s="15"/>
      <c r="F53" s="15"/>
      <c r="G53" s="15"/>
      <c r="H53" s="15"/>
      <c r="I53" s="16" t="s">
        <v>102</v>
      </c>
    </row>
  </sheetData>
  <mergeCells count="11">
    <mergeCell ref="A1:G1"/>
    <mergeCell ref="F5:G5"/>
    <mergeCell ref="H5:I5"/>
    <mergeCell ref="A2:I2"/>
    <mergeCell ref="F4:I4"/>
    <mergeCell ref="A4:A6"/>
    <mergeCell ref="B4:B6"/>
    <mergeCell ref="C4:C6"/>
    <mergeCell ref="D4:D6"/>
    <mergeCell ref="E4:E6"/>
    <mergeCell ref="H1:I1"/>
  </mergeCells>
  <printOptions horizontalCentered="1"/>
  <pageMargins left="0.39370078740157483" right="0.39370078740157483" top="0.74803149606299213" bottom="0.74803149606299213" header="0" footer="0"/>
  <pageSetup paperSize="9" scale="8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2024-04-09T14:12:07Z</dcterms:modified>
</cp:coreProperties>
</file>