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/>
  </bookViews>
  <sheets>
    <sheet name="2023 год" sheetId="6" r:id="rId1"/>
    <sheet name="Лист2" sheetId="4" r:id="rId2"/>
    <sheet name="Лист3" sheetId="3" r:id="rId3"/>
  </sheets>
  <definedNames>
    <definedName name="_xlnm._FilterDatabase" localSheetId="0" hidden="1">'2023 год'!$A$5:$R$150</definedName>
    <definedName name="_xlnm.Print_Area" localSheetId="0">'2023 год'!$A$1:$R$153</definedName>
  </definedNames>
  <calcPr calcId="145621"/>
</workbook>
</file>

<file path=xl/calcChain.xml><?xml version="1.0" encoding="utf-8"?>
<calcChain xmlns="http://schemas.openxmlformats.org/spreadsheetml/2006/main">
  <c r="N49" i="6" l="1"/>
  <c r="N48" i="6"/>
  <c r="N45" i="6"/>
  <c r="N44" i="6"/>
  <c r="R150" i="6"/>
  <c r="R149" i="6"/>
  <c r="R148" i="6"/>
  <c r="R141" i="6"/>
  <c r="R139" i="6"/>
  <c r="R138" i="6"/>
  <c r="R122" i="6"/>
  <c r="P141" i="6"/>
  <c r="P139" i="6"/>
  <c r="P138" i="6"/>
  <c r="P122" i="6"/>
  <c r="N147" i="6"/>
  <c r="N137" i="6"/>
  <c r="N136" i="6"/>
  <c r="N132" i="6"/>
  <c r="N131" i="6"/>
  <c r="N127" i="6"/>
  <c r="N126" i="6"/>
  <c r="N123" i="6"/>
  <c r="N122" i="6"/>
  <c r="N121" i="6"/>
  <c r="N117" i="6"/>
  <c r="N116" i="6"/>
  <c r="N113" i="6"/>
  <c r="N112" i="6"/>
  <c r="N108" i="6"/>
  <c r="N107" i="6"/>
  <c r="R103" i="6"/>
  <c r="R102" i="6"/>
  <c r="Q103" i="6"/>
  <c r="Q102" i="6"/>
  <c r="P103" i="6"/>
  <c r="P102" i="6"/>
  <c r="O103" i="6"/>
  <c r="O102" i="6"/>
  <c r="M103" i="6"/>
  <c r="M102" i="6"/>
  <c r="N103" i="6"/>
  <c r="N102" i="6"/>
  <c r="N101" i="6"/>
  <c r="N100" i="6"/>
  <c r="N96" i="6"/>
  <c r="N95" i="6"/>
  <c r="N91" i="6"/>
  <c r="N90" i="6"/>
  <c r="N86" i="6"/>
  <c r="N85" i="6"/>
  <c r="N82" i="6"/>
  <c r="N81" i="6"/>
  <c r="R77" i="6"/>
  <c r="N77" i="6"/>
  <c r="N73" i="6"/>
  <c r="N60" i="6"/>
  <c r="N65" i="6"/>
  <c r="N64" i="6"/>
  <c r="N63" i="6"/>
  <c r="N59" i="6"/>
  <c r="N56" i="6"/>
  <c r="N55" i="6"/>
  <c r="N54" i="6"/>
  <c r="M52" i="6"/>
  <c r="N52" i="6"/>
  <c r="O52" i="6"/>
  <c r="P52" i="6"/>
  <c r="Q52" i="6"/>
  <c r="R52" i="6"/>
  <c r="N30" i="6"/>
  <c r="R30" i="6"/>
  <c r="R29" i="6"/>
  <c r="R28" i="6"/>
  <c r="R27" i="6"/>
  <c r="R26" i="6"/>
  <c r="N21" i="6"/>
  <c r="R21" i="6"/>
  <c r="R20" i="6"/>
  <c r="R19" i="6"/>
  <c r="L10" i="6"/>
  <c r="K10" i="6"/>
  <c r="J10" i="6"/>
  <c r="L15" i="6"/>
  <c r="L11" i="6" s="1"/>
  <c r="K15" i="6"/>
  <c r="K11" i="6" s="1"/>
  <c r="J15" i="6"/>
  <c r="J11" i="6" s="1"/>
  <c r="I15" i="6"/>
  <c r="I11" i="6" s="1"/>
  <c r="L132" i="6"/>
  <c r="K132" i="6"/>
  <c r="J132" i="6"/>
  <c r="I132" i="6"/>
  <c r="H132" i="6"/>
  <c r="L133" i="6"/>
  <c r="K133" i="6"/>
  <c r="J133" i="6"/>
  <c r="I133" i="6"/>
  <c r="H133" i="6"/>
  <c r="L136" i="6"/>
  <c r="K136" i="6"/>
  <c r="J136" i="6"/>
  <c r="I136" i="6"/>
  <c r="H136" i="6"/>
  <c r="L137" i="6"/>
  <c r="K137" i="6"/>
  <c r="J137" i="6"/>
  <c r="I137" i="6"/>
  <c r="H137" i="6"/>
  <c r="L141" i="6"/>
  <c r="K141" i="6"/>
  <c r="J141" i="6"/>
  <c r="I141" i="6"/>
  <c r="H141" i="6"/>
  <c r="L143" i="6"/>
  <c r="K143" i="6"/>
  <c r="J143" i="6"/>
  <c r="I143" i="6"/>
  <c r="H143" i="6"/>
  <c r="I146" i="6"/>
  <c r="L147" i="6"/>
  <c r="K147" i="6"/>
  <c r="J147" i="6"/>
  <c r="I147" i="6"/>
  <c r="H147" i="6"/>
  <c r="L128" i="6"/>
  <c r="L127" i="6" s="1"/>
  <c r="K128" i="6"/>
  <c r="K127" i="6" s="1"/>
  <c r="J128" i="6"/>
  <c r="J127" i="6" s="1"/>
  <c r="I128" i="6"/>
  <c r="I127" i="6" s="1"/>
  <c r="H128" i="6"/>
  <c r="H127" i="6" s="1"/>
  <c r="L123" i="6"/>
  <c r="L122" i="6" s="1"/>
  <c r="K123" i="6"/>
  <c r="K122" i="6" s="1"/>
  <c r="J123" i="6"/>
  <c r="J122" i="6" s="1"/>
  <c r="I123" i="6"/>
  <c r="I122" i="6" s="1"/>
  <c r="H123" i="6"/>
  <c r="H122" i="6" s="1"/>
  <c r="L108" i="6"/>
  <c r="L107" i="6" s="1"/>
  <c r="L106" i="6" s="1"/>
  <c r="K108" i="6"/>
  <c r="K107" i="6" s="1"/>
  <c r="K106" i="6" s="1"/>
  <c r="J108" i="6"/>
  <c r="J107" i="6" s="1"/>
  <c r="J106" i="6" s="1"/>
  <c r="I108" i="6"/>
  <c r="I107" i="6" s="1"/>
  <c r="I106" i="6" s="1"/>
  <c r="H108" i="6"/>
  <c r="H107" i="6" s="1"/>
  <c r="H106" i="6" s="1"/>
  <c r="L118" i="6"/>
  <c r="K118" i="6"/>
  <c r="J118" i="6"/>
  <c r="I118" i="6"/>
  <c r="H118" i="6"/>
  <c r="L120" i="6"/>
  <c r="K120" i="6"/>
  <c r="J120" i="6"/>
  <c r="I120" i="6"/>
  <c r="H120" i="6"/>
  <c r="J99" i="6"/>
  <c r="L102" i="6"/>
  <c r="K102" i="6"/>
  <c r="J102" i="6"/>
  <c r="I102" i="6"/>
  <c r="H102" i="6"/>
  <c r="L89" i="6"/>
  <c r="K89" i="6"/>
  <c r="J89" i="6"/>
  <c r="I89" i="6"/>
  <c r="H89" i="6"/>
  <c r="L96" i="6"/>
  <c r="K96" i="6"/>
  <c r="J96" i="6"/>
  <c r="I96" i="6"/>
  <c r="H96" i="6"/>
  <c r="L85" i="6"/>
  <c r="L84" i="6" s="1"/>
  <c r="K85" i="6"/>
  <c r="K84" i="6" s="1"/>
  <c r="J85" i="6"/>
  <c r="J84" i="6" s="1"/>
  <c r="I85" i="6"/>
  <c r="I84" i="6" s="1"/>
  <c r="H85" i="6"/>
  <c r="H84" i="6" s="1"/>
  <c r="L79" i="6"/>
  <c r="L78" i="6" s="1"/>
  <c r="K79" i="6"/>
  <c r="K78" i="6" s="1"/>
  <c r="J79" i="6"/>
  <c r="J78" i="6" s="1"/>
  <c r="I79" i="6"/>
  <c r="I78" i="6" s="1"/>
  <c r="H79" i="6"/>
  <c r="H78" i="6" s="1"/>
  <c r="L74" i="6"/>
  <c r="L73" i="6" s="1"/>
  <c r="K74" i="6"/>
  <c r="K73" i="6" s="1"/>
  <c r="J74" i="6"/>
  <c r="J73" i="6" s="1"/>
  <c r="I74" i="6"/>
  <c r="I73" i="6" s="1"/>
  <c r="H74" i="6"/>
  <c r="H73" i="6" s="1"/>
  <c r="N76" i="6"/>
  <c r="L65" i="6"/>
  <c r="L64" i="6" s="1"/>
  <c r="K65" i="6"/>
  <c r="K64" i="6" s="1"/>
  <c r="J65" i="6"/>
  <c r="J64" i="6" s="1"/>
  <c r="I65" i="6"/>
  <c r="I64" i="6" s="1"/>
  <c r="H65" i="6"/>
  <c r="H64" i="6" s="1"/>
  <c r="N72" i="6"/>
  <c r="L61" i="6"/>
  <c r="L60" i="6" s="1"/>
  <c r="L59" i="6" s="1"/>
  <c r="K61" i="6"/>
  <c r="K60" i="6" s="1"/>
  <c r="K59" i="6" s="1"/>
  <c r="J61" i="6"/>
  <c r="J60" i="6" s="1"/>
  <c r="J59" i="6" s="1"/>
  <c r="I61" i="6"/>
  <c r="I60" i="6" s="1"/>
  <c r="I59" i="6" s="1"/>
  <c r="H61" i="6"/>
  <c r="H60" i="6" s="1"/>
  <c r="H59" i="6" s="1"/>
  <c r="L45" i="6"/>
  <c r="K45" i="6"/>
  <c r="J45" i="6"/>
  <c r="I45" i="6"/>
  <c r="H45" i="6"/>
  <c r="L52" i="6"/>
  <c r="K52" i="6"/>
  <c r="J52" i="6"/>
  <c r="I52" i="6"/>
  <c r="H52" i="6"/>
  <c r="L42" i="6"/>
  <c r="L41" i="6" s="1"/>
  <c r="K42" i="6"/>
  <c r="K41" i="6" s="1"/>
  <c r="J42" i="6"/>
  <c r="J41" i="6" s="1"/>
  <c r="I42" i="6"/>
  <c r="I41" i="6" s="1"/>
  <c r="H42" i="6"/>
  <c r="H41" i="6" s="1"/>
  <c r="L30" i="6" l="1"/>
  <c r="K30" i="6"/>
  <c r="J30" i="6"/>
  <c r="I30" i="6"/>
  <c r="H30" i="6"/>
  <c r="N38" i="6"/>
  <c r="N34" i="6"/>
  <c r="L21" i="6"/>
  <c r="K21" i="6"/>
  <c r="J21" i="6"/>
  <c r="I21" i="6"/>
  <c r="H21" i="6"/>
  <c r="H15" i="6" s="1"/>
  <c r="N24" i="6"/>
  <c r="J16" i="6"/>
  <c r="L16" i="6"/>
  <c r="K16" i="6"/>
  <c r="I16" i="6"/>
  <c r="H16" i="6"/>
  <c r="L12" i="6"/>
  <c r="K12" i="6"/>
  <c r="J12" i="6"/>
  <c r="I12" i="6"/>
  <c r="H12" i="6"/>
  <c r="M21" i="6" l="1"/>
  <c r="O21" i="6"/>
  <c r="P21" i="6"/>
  <c r="Q21" i="6"/>
  <c r="M24" i="6"/>
  <c r="O24" i="6"/>
  <c r="P24" i="6"/>
  <c r="Q24" i="6"/>
  <c r="R24" i="6"/>
  <c r="M30" i="6"/>
  <c r="O30" i="6"/>
  <c r="P30" i="6"/>
  <c r="Q30" i="6"/>
  <c r="M34" i="6"/>
  <c r="O34" i="6"/>
  <c r="P34" i="6"/>
  <c r="Q34" i="6"/>
  <c r="R34" i="6"/>
  <c r="M38" i="6"/>
  <c r="O38" i="6"/>
  <c r="P38" i="6"/>
  <c r="Q38" i="6"/>
  <c r="R38" i="6"/>
  <c r="M44" i="6"/>
  <c r="O44" i="6"/>
  <c r="P44" i="6"/>
  <c r="Q44" i="6"/>
  <c r="R44" i="6"/>
  <c r="M45" i="6"/>
  <c r="O45" i="6"/>
  <c r="P45" i="6"/>
  <c r="Q45" i="6"/>
  <c r="R45" i="6"/>
  <c r="M48" i="6"/>
  <c r="O48" i="6"/>
  <c r="P48" i="6"/>
  <c r="Q48" i="6"/>
  <c r="R48" i="6"/>
  <c r="M49" i="6"/>
  <c r="O49" i="6"/>
  <c r="P49" i="6"/>
  <c r="Q49" i="6"/>
  <c r="R49" i="6"/>
  <c r="M54" i="6"/>
  <c r="O54" i="6"/>
  <c r="P54" i="6"/>
  <c r="Q54" i="6"/>
  <c r="R54" i="6"/>
  <c r="M55" i="6"/>
  <c r="O55" i="6"/>
  <c r="P55" i="6"/>
  <c r="Q55" i="6"/>
  <c r="R55" i="6"/>
  <c r="M56" i="6"/>
  <c r="O56" i="6"/>
  <c r="P56" i="6"/>
  <c r="Q56" i="6"/>
  <c r="R56" i="6"/>
  <c r="M59" i="6"/>
  <c r="O59" i="6"/>
  <c r="P59" i="6"/>
  <c r="Q59" i="6"/>
  <c r="R59" i="6"/>
  <c r="M60" i="6"/>
  <c r="O60" i="6"/>
  <c r="P60" i="6"/>
  <c r="Q60" i="6"/>
  <c r="R60" i="6"/>
  <c r="M63" i="6"/>
  <c r="O63" i="6"/>
  <c r="P63" i="6"/>
  <c r="Q63" i="6"/>
  <c r="R63" i="6"/>
  <c r="M64" i="6"/>
  <c r="O64" i="6"/>
  <c r="P64" i="6"/>
  <c r="Q64" i="6"/>
  <c r="R64" i="6"/>
  <c r="M65" i="6"/>
  <c r="O65" i="6"/>
  <c r="P65" i="6"/>
  <c r="Q65" i="6"/>
  <c r="R65" i="6"/>
  <c r="M68" i="6"/>
  <c r="N68" i="6"/>
  <c r="O68" i="6"/>
  <c r="P68" i="6"/>
  <c r="Q68" i="6"/>
  <c r="R68" i="6"/>
  <c r="M72" i="6"/>
  <c r="O72" i="6"/>
  <c r="P72" i="6"/>
  <c r="Q72" i="6"/>
  <c r="R72" i="6"/>
  <c r="M73" i="6"/>
  <c r="O73" i="6"/>
  <c r="P73" i="6"/>
  <c r="Q73" i="6"/>
  <c r="R73" i="6"/>
  <c r="M76" i="6"/>
  <c r="O76" i="6"/>
  <c r="P76" i="6"/>
  <c r="Q76" i="6"/>
  <c r="R76" i="6"/>
  <c r="M81" i="6"/>
  <c r="O81" i="6"/>
  <c r="P81" i="6"/>
  <c r="Q81" i="6"/>
  <c r="R81" i="6"/>
  <c r="M82" i="6"/>
  <c r="O82" i="6"/>
  <c r="P82" i="6"/>
  <c r="Q82" i="6"/>
  <c r="R82" i="6"/>
  <c r="M85" i="6"/>
  <c r="O85" i="6"/>
  <c r="P85" i="6"/>
  <c r="Q85" i="6"/>
  <c r="R85" i="6"/>
  <c r="M86" i="6"/>
  <c r="O86" i="6"/>
  <c r="P86" i="6"/>
  <c r="Q86" i="6"/>
  <c r="R86" i="6"/>
  <c r="M90" i="6"/>
  <c r="O90" i="6"/>
  <c r="P90" i="6"/>
  <c r="Q90" i="6"/>
  <c r="R90" i="6"/>
  <c r="M91" i="6"/>
  <c r="O91" i="6"/>
  <c r="P91" i="6"/>
  <c r="Q91" i="6"/>
  <c r="R91" i="6"/>
  <c r="M95" i="6"/>
  <c r="O95" i="6"/>
  <c r="P95" i="6"/>
  <c r="Q95" i="6"/>
  <c r="R95" i="6"/>
  <c r="M96" i="6"/>
  <c r="O96" i="6"/>
  <c r="P96" i="6"/>
  <c r="Q96" i="6"/>
  <c r="R96" i="6"/>
  <c r="M100" i="6"/>
  <c r="O100" i="6"/>
  <c r="P100" i="6"/>
  <c r="Q100" i="6"/>
  <c r="R100" i="6"/>
  <c r="M101" i="6"/>
  <c r="O101" i="6"/>
  <c r="P101" i="6"/>
  <c r="Q101" i="6"/>
  <c r="R101" i="6"/>
  <c r="M107" i="6"/>
  <c r="O107" i="6"/>
  <c r="P107" i="6"/>
  <c r="Q107" i="6"/>
  <c r="R107" i="6"/>
  <c r="M108" i="6"/>
  <c r="O108" i="6"/>
  <c r="P108" i="6"/>
  <c r="Q108" i="6"/>
  <c r="R108" i="6"/>
  <c r="M112" i="6"/>
  <c r="O112" i="6"/>
  <c r="P112" i="6"/>
  <c r="Q112" i="6"/>
  <c r="R112" i="6"/>
  <c r="M113" i="6"/>
  <c r="O113" i="6"/>
  <c r="P113" i="6"/>
  <c r="Q113" i="6"/>
  <c r="R113" i="6"/>
  <c r="M116" i="6"/>
  <c r="O116" i="6"/>
  <c r="P116" i="6"/>
  <c r="Q116" i="6"/>
  <c r="R116" i="6"/>
  <c r="M117" i="6"/>
  <c r="O117" i="6"/>
  <c r="P117" i="6"/>
  <c r="Q117" i="6"/>
  <c r="R117" i="6"/>
  <c r="M121" i="6"/>
  <c r="O121" i="6"/>
  <c r="P121" i="6"/>
  <c r="Q121" i="6"/>
  <c r="R121" i="6"/>
  <c r="M122" i="6"/>
  <c r="O122" i="6"/>
  <c r="Q122" i="6"/>
  <c r="M123" i="6"/>
  <c r="O123" i="6"/>
  <c r="P123" i="6"/>
  <c r="Q123" i="6"/>
  <c r="R123" i="6"/>
  <c r="M126" i="6"/>
  <c r="O126" i="6"/>
  <c r="P126" i="6"/>
  <c r="Q126" i="6"/>
  <c r="R126" i="6"/>
  <c r="M127" i="6"/>
  <c r="O127" i="6"/>
  <c r="P127" i="6"/>
  <c r="Q127" i="6"/>
  <c r="R127" i="6"/>
  <c r="M131" i="6"/>
  <c r="O131" i="6"/>
  <c r="P131" i="6"/>
  <c r="Q131" i="6"/>
  <c r="R131" i="6"/>
  <c r="M132" i="6"/>
  <c r="O132" i="6"/>
  <c r="P132" i="6"/>
  <c r="Q132" i="6"/>
  <c r="R132" i="6"/>
  <c r="M136" i="6"/>
  <c r="O136" i="6"/>
  <c r="P136" i="6"/>
  <c r="Q136" i="6"/>
  <c r="R136" i="6"/>
  <c r="M137" i="6"/>
  <c r="O137" i="6"/>
  <c r="P137" i="6"/>
  <c r="Q137" i="6"/>
  <c r="R137" i="6"/>
  <c r="M140" i="6"/>
  <c r="N140" i="6"/>
  <c r="O140" i="6"/>
  <c r="Q140" i="6"/>
  <c r="M141" i="6"/>
  <c r="N141" i="6"/>
  <c r="O141" i="6"/>
  <c r="Q141" i="6"/>
  <c r="M147" i="6"/>
  <c r="O147" i="6"/>
  <c r="P147" i="6"/>
  <c r="Q147" i="6"/>
  <c r="R147" i="6"/>
  <c r="L146" i="6"/>
  <c r="K146" i="6"/>
  <c r="K144" i="6" s="1"/>
  <c r="L144" i="6"/>
  <c r="L139" i="6"/>
  <c r="L138" i="6" s="1"/>
  <c r="K139" i="6"/>
  <c r="K138" i="6" s="1"/>
  <c r="K134" i="6"/>
  <c r="L134" i="6"/>
  <c r="L104" i="6"/>
  <c r="K104" i="6"/>
  <c r="L99" i="6"/>
  <c r="L98" i="6" s="1"/>
  <c r="K99" i="6"/>
  <c r="K98" i="6" s="1"/>
  <c r="L88" i="6"/>
  <c r="L77" i="6" s="1"/>
  <c r="P77" i="6" s="1"/>
  <c r="K88" i="6"/>
  <c r="K77" i="6" s="1"/>
  <c r="O77" i="6" l="1"/>
  <c r="P16" i="6"/>
  <c r="O16" i="6"/>
  <c r="O31" i="6"/>
  <c r="P31" i="6"/>
  <c r="K39" i="6"/>
  <c r="O18" i="6"/>
  <c r="P18" i="6"/>
  <c r="O19" i="6"/>
  <c r="P19" i="6"/>
  <c r="O20" i="6"/>
  <c r="P20" i="6"/>
  <c r="O23" i="6"/>
  <c r="P23" i="6"/>
  <c r="O26" i="6"/>
  <c r="P26" i="6"/>
  <c r="O27" i="6"/>
  <c r="P27" i="6"/>
  <c r="O28" i="6"/>
  <c r="P28" i="6"/>
  <c r="O29" i="6"/>
  <c r="P29" i="6"/>
  <c r="O33" i="6"/>
  <c r="P33" i="6"/>
  <c r="O35" i="6"/>
  <c r="P35" i="6"/>
  <c r="O36" i="6"/>
  <c r="P36" i="6"/>
  <c r="O37" i="6"/>
  <c r="P37" i="6"/>
  <c r="P43" i="6"/>
  <c r="O43" i="6"/>
  <c r="P46" i="6"/>
  <c r="O46" i="6"/>
  <c r="P47" i="6"/>
  <c r="O47" i="6"/>
  <c r="P50" i="6"/>
  <c r="O50" i="6"/>
  <c r="P51" i="6"/>
  <c r="O51" i="6"/>
  <c r="P53" i="6"/>
  <c r="O53" i="6"/>
  <c r="P57" i="6"/>
  <c r="O57" i="6"/>
  <c r="P58" i="6"/>
  <c r="O58" i="6"/>
  <c r="P61" i="6"/>
  <c r="O61" i="6"/>
  <c r="P62" i="6"/>
  <c r="O62" i="6"/>
  <c r="P66" i="6"/>
  <c r="O66" i="6"/>
  <c r="P67" i="6"/>
  <c r="O67" i="6"/>
  <c r="P69" i="6"/>
  <c r="O69" i="6"/>
  <c r="P70" i="6"/>
  <c r="O70" i="6"/>
  <c r="P71" i="6"/>
  <c r="O71" i="6"/>
  <c r="P74" i="6"/>
  <c r="O74" i="6"/>
  <c r="P75" i="6"/>
  <c r="O75" i="6"/>
  <c r="P78" i="6"/>
  <c r="P79" i="6"/>
  <c r="O79" i="6"/>
  <c r="P80" i="6"/>
  <c r="O80" i="6"/>
  <c r="P83" i="6"/>
  <c r="O83" i="6"/>
  <c r="P84" i="6"/>
  <c r="O84" i="6"/>
  <c r="P87" i="6"/>
  <c r="O87" i="6"/>
  <c r="P88" i="6"/>
  <c r="O88" i="6"/>
  <c r="P89" i="6"/>
  <c r="O89" i="6"/>
  <c r="P92" i="6"/>
  <c r="O92" i="6"/>
  <c r="P93" i="6"/>
  <c r="O93" i="6"/>
  <c r="P94" i="6"/>
  <c r="O94" i="6"/>
  <c r="P97" i="6"/>
  <c r="O97" i="6"/>
  <c r="P98" i="6"/>
  <c r="O98" i="6"/>
  <c r="P99" i="6"/>
  <c r="O99" i="6"/>
  <c r="P104" i="6"/>
  <c r="O104" i="6"/>
  <c r="P105" i="6"/>
  <c r="O105" i="6"/>
  <c r="P106" i="6"/>
  <c r="O106" i="6"/>
  <c r="P109" i="6"/>
  <c r="O109" i="6"/>
  <c r="P110" i="6"/>
  <c r="O110" i="6"/>
  <c r="P111" i="6"/>
  <c r="O111" i="6"/>
  <c r="P114" i="6"/>
  <c r="O114" i="6"/>
  <c r="P115" i="6"/>
  <c r="O115" i="6"/>
  <c r="P118" i="6"/>
  <c r="O118" i="6"/>
  <c r="P119" i="6"/>
  <c r="O119" i="6"/>
  <c r="P120" i="6"/>
  <c r="O120" i="6"/>
  <c r="P124" i="6"/>
  <c r="O124" i="6"/>
  <c r="P125" i="6"/>
  <c r="O125" i="6"/>
  <c r="P128" i="6"/>
  <c r="O128" i="6"/>
  <c r="P129" i="6"/>
  <c r="O129" i="6"/>
  <c r="P130" i="6"/>
  <c r="O130" i="6"/>
  <c r="O133" i="6"/>
  <c r="P134" i="6"/>
  <c r="O134" i="6"/>
  <c r="P135" i="6"/>
  <c r="O135" i="6"/>
  <c r="O138" i="6"/>
  <c r="O139" i="6"/>
  <c r="P142" i="6"/>
  <c r="O142" i="6"/>
  <c r="P143" i="6"/>
  <c r="O143" i="6"/>
  <c r="P144" i="6"/>
  <c r="O144" i="6"/>
  <c r="P145" i="6"/>
  <c r="O145" i="6"/>
  <c r="P146" i="6"/>
  <c r="O146" i="6"/>
  <c r="P148" i="6"/>
  <c r="O148" i="6"/>
  <c r="P149" i="6"/>
  <c r="O149" i="6"/>
  <c r="P150" i="6"/>
  <c r="O150" i="6"/>
  <c r="O17" i="6"/>
  <c r="P17" i="6"/>
  <c r="O22" i="6"/>
  <c r="P22" i="6"/>
  <c r="O32" i="6"/>
  <c r="P32" i="6"/>
  <c r="O78" i="6" l="1"/>
  <c r="P133" i="6"/>
  <c r="P42" i="6"/>
  <c r="O42" i="6"/>
  <c r="O14" i="6"/>
  <c r="P14" i="6"/>
  <c r="O25" i="6"/>
  <c r="P25" i="6"/>
  <c r="P41" i="6" l="1"/>
  <c r="O41" i="6"/>
  <c r="O13" i="6"/>
  <c r="P13" i="6"/>
  <c r="L39" i="6" l="1"/>
  <c r="P40" i="6"/>
  <c r="O40" i="6"/>
  <c r="O12" i="6"/>
  <c r="P12" i="6"/>
  <c r="I139" i="6"/>
  <c r="J139" i="6"/>
  <c r="H139" i="6"/>
  <c r="H146" i="6"/>
  <c r="H99" i="6"/>
  <c r="J146" i="6"/>
  <c r="I144" i="6"/>
  <c r="I134" i="6"/>
  <c r="I104" i="6"/>
  <c r="I98" i="6" s="1"/>
  <c r="I77" i="6" s="1"/>
  <c r="I88" i="6"/>
  <c r="M37" i="6" l="1"/>
  <c r="N37" i="6"/>
  <c r="N47" i="6"/>
  <c r="M47" i="6"/>
  <c r="N53" i="6"/>
  <c r="M53" i="6"/>
  <c r="N62" i="6"/>
  <c r="M62" i="6"/>
  <c r="N71" i="6"/>
  <c r="M71" i="6"/>
  <c r="N75" i="6"/>
  <c r="M75" i="6"/>
  <c r="N84" i="6"/>
  <c r="M84" i="6"/>
  <c r="N94" i="6"/>
  <c r="M94" i="6"/>
  <c r="N106" i="6"/>
  <c r="M106" i="6"/>
  <c r="N111" i="6"/>
  <c r="M111" i="6"/>
  <c r="N120" i="6"/>
  <c r="M120" i="6"/>
  <c r="N125" i="6"/>
  <c r="M125" i="6"/>
  <c r="N135" i="6"/>
  <c r="M135" i="6"/>
  <c r="N146" i="6"/>
  <c r="M146" i="6"/>
  <c r="M23" i="6"/>
  <c r="N23" i="6"/>
  <c r="M29" i="6"/>
  <c r="N29" i="6"/>
  <c r="Q23" i="6"/>
  <c r="R23" i="6"/>
  <c r="Q33" i="6"/>
  <c r="R33" i="6"/>
  <c r="Q43" i="6"/>
  <c r="R43" i="6"/>
  <c r="R53" i="6"/>
  <c r="Q53" i="6"/>
  <c r="R62" i="6"/>
  <c r="Q62" i="6"/>
  <c r="Q71" i="6"/>
  <c r="R71" i="6"/>
  <c r="R80" i="6"/>
  <c r="Q80" i="6"/>
  <c r="H88" i="6"/>
  <c r="Q89" i="6"/>
  <c r="R89" i="6"/>
  <c r="Q99" i="6"/>
  <c r="R99" i="6"/>
  <c r="Q111" i="6"/>
  <c r="R111" i="6"/>
  <c r="R120" i="6"/>
  <c r="Q120" i="6"/>
  <c r="Q130" i="6"/>
  <c r="R130" i="6"/>
  <c r="R146" i="6"/>
  <c r="Q146" i="6"/>
  <c r="N139" i="6"/>
  <c r="M139" i="6"/>
  <c r="M20" i="6"/>
  <c r="N20" i="6"/>
  <c r="M33" i="6"/>
  <c r="N33" i="6"/>
  <c r="N43" i="6"/>
  <c r="M43" i="6"/>
  <c r="N58" i="6"/>
  <c r="M58" i="6"/>
  <c r="N67" i="6"/>
  <c r="M67" i="6"/>
  <c r="N80" i="6"/>
  <c r="M80" i="6"/>
  <c r="N89" i="6"/>
  <c r="M89" i="6"/>
  <c r="N99" i="6"/>
  <c r="M99" i="6"/>
  <c r="N115" i="6"/>
  <c r="M115" i="6"/>
  <c r="N130" i="6"/>
  <c r="M130" i="6"/>
  <c r="N150" i="6"/>
  <c r="M150" i="6"/>
  <c r="Q20" i="6"/>
  <c r="Q29" i="6"/>
  <c r="Q37" i="6"/>
  <c r="R37" i="6"/>
  <c r="Q47" i="6"/>
  <c r="R47" i="6"/>
  <c r="R58" i="6"/>
  <c r="Q58" i="6"/>
  <c r="R67" i="6"/>
  <c r="Q67" i="6"/>
  <c r="Q75" i="6"/>
  <c r="R75" i="6"/>
  <c r="R84" i="6"/>
  <c r="Q84" i="6"/>
  <c r="R94" i="6"/>
  <c r="Q94" i="6"/>
  <c r="R106" i="6"/>
  <c r="Q106" i="6"/>
  <c r="Q115" i="6"/>
  <c r="R115" i="6"/>
  <c r="R125" i="6"/>
  <c r="Q125" i="6"/>
  <c r="H134" i="6"/>
  <c r="R135" i="6"/>
  <c r="Q135" i="6"/>
  <c r="Q150" i="6"/>
  <c r="Q139" i="6"/>
  <c r="P39" i="6"/>
  <c r="O39" i="6"/>
  <c r="J134" i="6"/>
  <c r="J88" i="6"/>
  <c r="Q41" i="6" l="1"/>
  <c r="R41" i="6"/>
  <c r="N145" i="6"/>
  <c r="M145" i="6"/>
  <c r="M19" i="6"/>
  <c r="N19" i="6"/>
  <c r="N105" i="6"/>
  <c r="M105" i="6"/>
  <c r="N51" i="6"/>
  <c r="M51" i="6"/>
  <c r="M36" i="6"/>
  <c r="N36" i="6"/>
  <c r="N79" i="6"/>
  <c r="M79" i="6"/>
  <c r="M28" i="6"/>
  <c r="N28" i="6"/>
  <c r="N57" i="6"/>
  <c r="M57" i="6"/>
  <c r="M22" i="6"/>
  <c r="N22" i="6"/>
  <c r="R118" i="6"/>
  <c r="Q118" i="6"/>
  <c r="R50" i="6"/>
  <c r="Q50" i="6"/>
  <c r="N93" i="6"/>
  <c r="M93" i="6"/>
  <c r="N119" i="6"/>
  <c r="M119" i="6"/>
  <c r="R78" i="6"/>
  <c r="Q78" i="6"/>
  <c r="Q138" i="6"/>
  <c r="M32" i="6"/>
  <c r="N32" i="6"/>
  <c r="N66" i="6"/>
  <c r="M66" i="6"/>
  <c r="N83" i="6"/>
  <c r="M83" i="6"/>
  <c r="N124" i="6"/>
  <c r="M124" i="6"/>
  <c r="N88" i="6"/>
  <c r="M88" i="6"/>
  <c r="N74" i="6"/>
  <c r="M74" i="6"/>
  <c r="Q109" i="6"/>
  <c r="R109" i="6"/>
  <c r="N129" i="6"/>
  <c r="M129" i="6"/>
  <c r="N70" i="6"/>
  <c r="M70" i="6"/>
  <c r="N46" i="6"/>
  <c r="M46" i="6"/>
  <c r="N42" i="6"/>
  <c r="M42" i="6"/>
  <c r="Q69" i="6"/>
  <c r="R69" i="6"/>
  <c r="N110" i="6"/>
  <c r="M110" i="6"/>
  <c r="N134" i="6"/>
  <c r="M134" i="6"/>
  <c r="N114" i="6"/>
  <c r="M114" i="6"/>
  <c r="Q134" i="6"/>
  <c r="R134" i="6"/>
  <c r="R114" i="6"/>
  <c r="Q114" i="6"/>
  <c r="Q93" i="6"/>
  <c r="R93" i="6"/>
  <c r="R74" i="6"/>
  <c r="Q74" i="6"/>
  <c r="Q57" i="6"/>
  <c r="R57" i="6"/>
  <c r="Q36" i="6"/>
  <c r="R36" i="6"/>
  <c r="Q19" i="6"/>
  <c r="N149" i="6"/>
  <c r="M149" i="6"/>
  <c r="H144" i="6"/>
  <c r="Q145" i="6"/>
  <c r="R145" i="6"/>
  <c r="Q119" i="6"/>
  <c r="R119" i="6"/>
  <c r="Q79" i="6"/>
  <c r="R79" i="6"/>
  <c r="Q61" i="6"/>
  <c r="R61" i="6"/>
  <c r="R42" i="6"/>
  <c r="Q42" i="6"/>
  <c r="Q22" i="6"/>
  <c r="R22" i="6"/>
  <c r="N61" i="6"/>
  <c r="M61" i="6"/>
  <c r="O15" i="6"/>
  <c r="P15" i="6"/>
  <c r="Q149" i="6"/>
  <c r="Q124" i="6"/>
  <c r="R124" i="6"/>
  <c r="H104" i="6"/>
  <c r="H98" i="6" s="1"/>
  <c r="H77" i="6" s="1"/>
  <c r="Q77" i="6" s="1"/>
  <c r="Q105" i="6"/>
  <c r="R105" i="6"/>
  <c r="Q83" i="6"/>
  <c r="R83" i="6"/>
  <c r="Q66" i="6"/>
  <c r="R66" i="6"/>
  <c r="R46" i="6"/>
  <c r="Q46" i="6"/>
  <c r="Q28" i="6"/>
  <c r="N138" i="6"/>
  <c r="M138" i="6"/>
  <c r="R129" i="6"/>
  <c r="Q129" i="6"/>
  <c r="R110" i="6"/>
  <c r="Q110" i="6"/>
  <c r="R88" i="6"/>
  <c r="Q88" i="6"/>
  <c r="R70" i="6"/>
  <c r="Q70" i="6"/>
  <c r="Q51" i="6"/>
  <c r="R51" i="6"/>
  <c r="Q32" i="6"/>
  <c r="R32" i="6"/>
  <c r="I39" i="6"/>
  <c r="J144" i="6"/>
  <c r="J104" i="6"/>
  <c r="J98" i="6" s="1"/>
  <c r="J77" i="6" s="1"/>
  <c r="M77" i="6" s="1"/>
  <c r="Q98" i="6" l="1"/>
  <c r="M98" i="6"/>
  <c r="R98" i="6"/>
  <c r="N98" i="6"/>
  <c r="N78" i="6"/>
  <c r="M78" i="6"/>
  <c r="N69" i="6"/>
  <c r="M69" i="6"/>
  <c r="R133" i="6"/>
  <c r="Q133" i="6"/>
  <c r="N109" i="6"/>
  <c r="M109" i="6"/>
  <c r="M27" i="6"/>
  <c r="N27" i="6"/>
  <c r="M18" i="6"/>
  <c r="N18" i="6"/>
  <c r="M31" i="6"/>
  <c r="N31" i="6"/>
  <c r="Q31" i="6"/>
  <c r="R31" i="6"/>
  <c r="Q128" i="6"/>
  <c r="R128" i="6"/>
  <c r="Q27" i="6"/>
  <c r="Q148" i="6"/>
  <c r="R144" i="6"/>
  <c r="Q144" i="6"/>
  <c r="Q35" i="6"/>
  <c r="R35" i="6"/>
  <c r="N133" i="6"/>
  <c r="M133" i="6"/>
  <c r="N50" i="6"/>
  <c r="M50" i="6"/>
  <c r="N104" i="6"/>
  <c r="M104" i="6"/>
  <c r="N144" i="6"/>
  <c r="M144" i="6"/>
  <c r="M35" i="6"/>
  <c r="N35" i="6"/>
  <c r="N92" i="6"/>
  <c r="M92" i="6"/>
  <c r="N87" i="6"/>
  <c r="M87" i="6"/>
  <c r="N128" i="6"/>
  <c r="M128" i="6"/>
  <c r="N97" i="6"/>
  <c r="M97" i="6"/>
  <c r="N41" i="6"/>
  <c r="M41" i="6"/>
  <c r="N118" i="6"/>
  <c r="M118" i="6"/>
  <c r="Q87" i="6"/>
  <c r="R87" i="6"/>
  <c r="R104" i="6"/>
  <c r="Q104" i="6"/>
  <c r="O11" i="6"/>
  <c r="P11" i="6"/>
  <c r="Q97" i="6"/>
  <c r="R97" i="6"/>
  <c r="N148" i="6"/>
  <c r="M148" i="6"/>
  <c r="Q18" i="6"/>
  <c r="R18" i="6"/>
  <c r="R92" i="6"/>
  <c r="Q92" i="6"/>
  <c r="M25" i="6" l="1"/>
  <c r="N25" i="6"/>
  <c r="J39" i="6"/>
  <c r="N40" i="6"/>
  <c r="M40" i="6"/>
  <c r="M13" i="6"/>
  <c r="N13" i="6"/>
  <c r="M14" i="6"/>
  <c r="N14" i="6"/>
  <c r="H39" i="6"/>
  <c r="H11" i="6" s="1"/>
  <c r="H10" i="6" s="1"/>
  <c r="R40" i="6"/>
  <c r="Q40" i="6"/>
  <c r="Q14" i="6"/>
  <c r="R14" i="6"/>
  <c r="Q26" i="6"/>
  <c r="M26" i="6"/>
  <c r="N26" i="6"/>
  <c r="Q17" i="6"/>
  <c r="R17" i="6"/>
  <c r="O10" i="6"/>
  <c r="P10" i="6"/>
  <c r="N143" i="6"/>
  <c r="M143" i="6"/>
  <c r="R143" i="6"/>
  <c r="Q143" i="6"/>
  <c r="M17" i="6"/>
  <c r="N17" i="6"/>
  <c r="M15" i="6" l="1"/>
  <c r="N15" i="6"/>
  <c r="M16" i="6"/>
  <c r="N16" i="6"/>
  <c r="Q142" i="6"/>
  <c r="R142" i="6"/>
  <c r="Q39" i="6"/>
  <c r="R39" i="6"/>
  <c r="N142" i="6"/>
  <c r="M142" i="6"/>
  <c r="Q16" i="6"/>
  <c r="R16" i="6"/>
  <c r="Q25" i="6"/>
  <c r="R25" i="6"/>
  <c r="Q13" i="6"/>
  <c r="R13" i="6"/>
  <c r="M12" i="6"/>
  <c r="N12" i="6"/>
  <c r="N39" i="6"/>
  <c r="M39" i="6"/>
  <c r="M11" i="6" l="1"/>
  <c r="N11" i="6"/>
  <c r="Q15" i="6"/>
  <c r="R15" i="6"/>
  <c r="Q12" i="6"/>
  <c r="R12" i="6"/>
  <c r="M10" i="6" l="1"/>
  <c r="N10" i="6"/>
  <c r="Q11" i="6" l="1"/>
  <c r="R11" i="6"/>
  <c r="Q10" i="6" l="1"/>
  <c r="R10" i="6"/>
</calcChain>
</file>

<file path=xl/sharedStrings.xml><?xml version="1.0" encoding="utf-8"?>
<sst xmlns="http://schemas.openxmlformats.org/spreadsheetml/2006/main" count="785" uniqueCount="263">
  <si>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</si>
  <si>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</si>
  <si>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</si>
  <si>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</si>
  <si>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</si>
  <si>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</si>
  <si>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</si>
  <si>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</si>
  <si>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01</t>
  </si>
  <si>
    <t>00</t>
  </si>
  <si>
    <t>0000000000</t>
  </si>
  <si>
    <t>000</t>
  </si>
  <si>
    <t>13</t>
  </si>
  <si>
    <t>03</t>
  </si>
  <si>
    <t>09</t>
  </si>
  <si>
    <t>244</t>
  </si>
  <si>
    <t>242</t>
  </si>
  <si>
    <t>240</t>
  </si>
  <si>
    <t xml:space="preserve">Отклонение БР от решения о бюджете </t>
  </si>
  <si>
    <t>431000П320</t>
  </si>
  <si>
    <t>431000П360</t>
  </si>
  <si>
    <t>901</t>
  </si>
  <si>
    <t>02</t>
  </si>
  <si>
    <t>04</t>
  </si>
  <si>
    <t>410</t>
  </si>
  <si>
    <t>05</t>
  </si>
  <si>
    <t>07</t>
  </si>
  <si>
    <t xml:space="preserve"> Бюджетной росписью (БР)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</si>
  <si>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</si>
  <si>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</si>
  <si>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</si>
  <si>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</si>
  <si>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</si>
  <si>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</si>
  <si>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10</t>
  </si>
  <si>
    <t>14</t>
  </si>
  <si>
    <t>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</si>
  <si>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</si>
  <si>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Закупка товаров, работ, услуг в сфере информационно-коммуникационных технологий</t>
  </si>
  <si>
    <t>0101</t>
  </si>
  <si>
    <t>8611</t>
  </si>
  <si>
    <t>4407</t>
  </si>
  <si>
    <t>4406</t>
  </si>
  <si>
    <t>4425</t>
  </si>
  <si>
    <t>4408</t>
  </si>
  <si>
    <t>1101</t>
  </si>
  <si>
    <t>0103</t>
  </si>
  <si>
    <t>8703</t>
  </si>
  <si>
    <t>4412</t>
  </si>
  <si>
    <t>21-51200-00000-00000</t>
  </si>
  <si>
    <t xml:space="preserve">      Благоустройство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</si>
  <si>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</si>
  <si>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</si>
  <si>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вопросы в области национальной экономики</t>
  </si>
  <si>
    <t>0400000000</t>
  </si>
  <si>
    <t>0300000000</t>
  </si>
  <si>
    <t>Приложение № 3</t>
  </si>
  <si>
    <t>исполнения расходов Администрации муниципального района "Корткеросский" за 2023 год</t>
  </si>
  <si>
    <t>Исполнено (ф.0503127) за 2022 год</t>
  </si>
  <si>
    <t>Решением о бюджете от 21.12.2022 № VII-16/13 в редакции от 22.12.2023 г. № VII-22/6</t>
  </si>
  <si>
    <t>Утвержденных бюджетных назначений по отчету (ф.0503127) за 2023 год</t>
  </si>
  <si>
    <t xml:space="preserve">Отклонение исполненных бюджетных назначений                       2023 года от </t>
  </si>
  <si>
    <t>отчета за 2022 год</t>
  </si>
  <si>
    <t xml:space="preserve"> РАСХОДЫ - всего</t>
  </si>
  <si>
    <t>Руководитель (глава) администрации (исполнительно-распорядительного органа муниципального образования)</t>
  </si>
  <si>
    <t>Поощрение региональных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</si>
  <si>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Муниципальная программа МО МР «Корткеросский» «Развитие жилищно-коммунального хозяйства муниципального района «Корткеросский»»</t>
  </si>
  <si>
    <t>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</si>
  <si>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 Осуществление государственных полномочий Республики Коми, предусмотренных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</si>
  <si>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</si>
  <si>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</si>
  <si>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Муниципальная программа МО МР "Корткеросский" "Развитие системы муниципального управления"</t>
  </si>
  <si>
    <t>0800000000</t>
  </si>
  <si>
    <t>Организация обучения лиц, замещающих муниципальные должности</t>
  </si>
  <si>
    <t>Организация обучения лиц, замещающих должности, не отнесенные к должностям муниципальной службы</t>
  </si>
  <si>
    <t>0812100000</t>
  </si>
  <si>
    <t>0812200000</t>
  </si>
  <si>
    <t xml:space="preserve"> Оплата муниципальными учреждениями расходов по коммунальным услугам</t>
  </si>
  <si>
    <t>08221S2850</t>
  </si>
  <si>
    <t>Автоматизация и модернизация рабочих мест специалистов администрации МО МР «Корткеросский» осуществляющих работу с государственными и муниципальными информационными системами</t>
  </si>
  <si>
    <t>0841100000</t>
  </si>
  <si>
    <t>Приобретение оборудования и расходных материалов для систем видеосвязи, систем селекторной связи, системы проведения совещаний, выступлений и презентаций</t>
  </si>
  <si>
    <t>0841200000</t>
  </si>
  <si>
    <t>Приобретение неисключительных (пользовательских), лицензионных прав на программное обеспечение, а также приобретение и обновление справочно-информационных баз данных</t>
  </si>
  <si>
    <t>0842200000</t>
  </si>
  <si>
    <t>Услуги по сопровождению, технической поддержки и модернизации официального сайта администрации МО МР "Корткеросский"</t>
  </si>
  <si>
    <t>0843200000</t>
  </si>
  <si>
    <t>Создание всех необходимых условий, обеспечивающих защиту информации ограниченного распространения от несанкционированного доступа, кражи, утечки по каналам связи, искажения, уничтожения и иных неправомерных действий</t>
  </si>
  <si>
    <t>0844100000</t>
  </si>
  <si>
    <t xml:space="preserve"> Непрограммные направления деятельности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</si>
  <si>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</si>
  <si>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</si>
  <si>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</si>
  <si>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</si>
  <si>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Коми, предусмотренных статьями 2 и 3 Закона Республики Коми "О наделении органов мес"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</si>
  <si>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</si>
  <si>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Руководство и управление в сфере установленных функций органов местного самоуправления МО МР «Корткеросский» (центральный аппарат)</t>
  </si>
  <si>
    <t>Резервные фонды</t>
  </si>
  <si>
    <t xml:space="preserve">  Резервный фонд администрации муниципального района «Корткеросский» по предупреждению и  ликвидации чрезвычайных ситуаций и последствий стихийных бедствий</t>
  </si>
  <si>
    <t>Другие общегосударственные вопросы</t>
  </si>
  <si>
    <t>Строительство, модернизация, реконструкция систем коммунальной инфраструктуры</t>
  </si>
  <si>
    <t>Проведение мероприятий по подготовке земельных участков</t>
  </si>
  <si>
    <t xml:space="preserve">  Муниципальная программа МО МР "Корткеросский" "Развитие системы муниципального управления"</t>
  </si>
  <si>
    <t>Опубликование нормативных правовых актов администрации муниципального района "Корткеросский" и Совета муниципального района "Корткеросский" в средствах массовой информации</t>
  </si>
  <si>
    <t>0812400000</t>
  </si>
  <si>
    <t>Приобретение наградной атрибутики, нагрудных знаков и удостоверений</t>
  </si>
  <si>
    <t>0812500000</t>
  </si>
  <si>
    <t>Организация технической инвентаризации и паспортизации объектов недвижимого имущества, находящихся в муниципальной собственности МР "Корткеросский"</t>
  </si>
  <si>
    <t>0831100005</t>
  </si>
  <si>
    <t xml:space="preserve">  Снос зданий, находящихся в казне муниципального района "Корткеросский"</t>
  </si>
  <si>
    <t>0831200000</t>
  </si>
  <si>
    <t>Поддержка социально-ориентированных некоммерческих организаций</t>
  </si>
  <si>
    <t>0851100005</t>
  </si>
  <si>
    <t>Предоставление служебных помещений под размещение пунктов участковых уполномоченных полиции, проведение ремонта помещений</t>
  </si>
  <si>
    <t>0911200005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</si>
  <si>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</si>
  <si>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 xml:space="preserve">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</si>
  <si>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Непрограммные направления деятельности</t>
  </si>
  <si>
    <t>9900000000</t>
  </si>
  <si>
    <t xml:space="preserve">   Выполнение других обязательств местной администрации</t>
  </si>
  <si>
    <t>Резервный фонд администрации муниципального района «Корткеросский» по предупреждению и  ликвидации чрезвычайных ситуаций и последствий стихийных бедствий</t>
  </si>
  <si>
    <t>Предоставление субсидий подведомственным бюджетным и автономным учреждениям по обеспечению хозяйственного обслуживания</t>
  </si>
  <si>
    <t>Осуществление выплат лицам, принимающим участие в период с 1 июня 2023 г. по 31 декабря 2023 г. в информационно-агитационных мероприятиях с населением Республики Коми по привлечению граждан на военную службу в Вооруженные Силы Российской Федерации по контракту и включенным в списки агитационных групп</t>
  </si>
  <si>
    <t xml:space="preserve">  НАЦИОНАЛЬНАЯ БЕЗОПАСНОСТЬ И ПРАВООХРАНИТЕЛЬНАЯ ДЕЯТЕЛЬНОСТЬ</t>
  </si>
  <si>
    <t>Гражданская оборона</t>
  </si>
  <si>
    <t>Муниципальная программа МО МР "Корткеросский" "Безопасность жизнедеятельности населения"</t>
  </si>
  <si>
    <t>923</t>
  </si>
  <si>
    <t>0100000000</t>
  </si>
  <si>
    <t>Восполнение резервов материальных средств, для гражданской обороны</t>
  </si>
  <si>
    <t>0131100000</t>
  </si>
  <si>
    <t xml:space="preserve">   Текущий ремонт помещения для хранения, восполнения резервов материальных ресурсов в целях гражданской обороны</t>
  </si>
  <si>
    <t>0131200000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</si>
  <si>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</si>
  <si>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00000000000</t>
  </si>
  <si>
    <t xml:space="preserve"> Установка громкоговорящего оборудования системы оповещения населения МО МР «Корткеросский»</t>
  </si>
  <si>
    <t>0111100000</t>
  </si>
  <si>
    <t>Создание условий для безопасного нахождения населения на водных объектах в местах массового отдыха</t>
  </si>
  <si>
    <t>0113100005</t>
  </si>
  <si>
    <t xml:space="preserve"> Обеспечение безопасности населения на водных объектах Республики Коми</t>
  </si>
  <si>
    <t>01131S2930</t>
  </si>
  <si>
    <t xml:space="preserve">  Приобретение и установка инженерно-технических средств охраны объектов</t>
  </si>
  <si>
    <t>0121200000</t>
  </si>
  <si>
    <t>Приведение в соответствии с требованиями ГОСТ Р 22.7.01.-2021 помещения единой дежурно-диспетчерской службы МО МР «Корткеросский»</t>
  </si>
  <si>
    <t>0141100000</t>
  </si>
  <si>
    <t>Приведение в соответствии с требованиями ГОСТ Р 22.7.01.-2021 автоматизированного оборудования единой дежурно-диспетчерской службы МО МР "Корткеросский"</t>
  </si>
  <si>
    <t>0141200000</t>
  </si>
  <si>
    <t xml:space="preserve">  Приведение в соответствии с требованиями ГОСТ Р 22.7.01.-2021 организационно - штатной структуры единой дежурно-диспетчерской службы МО МР "Корткеросский"</t>
  </si>
  <si>
    <t>0141300000</t>
  </si>
  <si>
    <t xml:space="preserve">     Другие вопросы в области национальной безопасности и правоохранительной деятельности</t>
  </si>
  <si>
    <t>Муниципальная программа МО МР "Корткеросский" "Профилактика правонарушений и обеспечение общественной безопасности на территории муниципального района "Корткеросский" Республики Коми"</t>
  </si>
  <si>
    <t>0900000000</t>
  </si>
  <si>
    <t>Организация общественного порядка добровольными народными дружинами</t>
  </si>
  <si>
    <t>0912100000</t>
  </si>
  <si>
    <t xml:space="preserve">  Установка и обслуживание систем (камер) видеонаблюдения в общественных местах в рамках реализации аппаратно-программного комплекса </t>
  </si>
  <si>
    <t>0912300000</t>
  </si>
  <si>
    <t xml:space="preserve">    НАЦИОНАЛЬНАЯ ЭКОНОМИКА</t>
  </si>
  <si>
    <t xml:space="preserve"> Сельское хозяйство и рыболовство</t>
  </si>
  <si>
    <t>Муниципальная программа МО МР "Корткеросский" "Развитие экономики"</t>
  </si>
  <si>
    <t>0200000000</t>
  </si>
  <si>
    <t>Финансовая поддержка сельскохозяйственных предприятий, крестьянских (фермерских) хозяйств, сельскохозяйственных потребительских кооперативов</t>
  </si>
  <si>
    <t>0221100005</t>
  </si>
  <si>
    <t>810</t>
  </si>
  <si>
    <t>Реализация народных проектов в сфере агропромышленного комплекса, прошедших отбор в рамках проекта "Народный бюджет"</t>
  </si>
  <si>
    <t>02211S2900</t>
  </si>
  <si>
    <t xml:space="preserve"> Обновление основных средств пищевой и перерабатывающей промышленности</t>
  </si>
  <si>
    <t>0222100005</t>
  </si>
  <si>
    <t>Поддержка хозяйствующих субъектов, осуществляющих деятельность в труднодоступных и/или малочисленных и/или отдаленных населенных пунктах</t>
  </si>
  <si>
    <t>0222200005</t>
  </si>
  <si>
    <t>Транспорт</t>
  </si>
  <si>
    <t>08</t>
  </si>
  <si>
    <t>Муниципальная программа МО МР «Корткеросский» «Развитие транспортной системы муниципального района «Корткеросский»</t>
  </si>
  <si>
    <t xml:space="preserve"> Организация осуществления перевозок пассажиров и багажа автомобильным транспортом</t>
  </si>
  <si>
    <t>0302100005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</si>
  <si>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</si>
  <si>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03021S2070</t>
  </si>
  <si>
    <t>Дорожное хозяйство (дорожные фонды)</t>
  </si>
  <si>
    <t xml:space="preserve"> Содержание и ремонт автомобильных дорог общего пользования местного значения</t>
  </si>
  <si>
    <t>0301100005</t>
  </si>
  <si>
    <t xml:space="preserve"> Содержание автомобильных дорог общего пользования местного значения</t>
  </si>
  <si>
    <t>03011S2220</t>
  </si>
  <si>
    <t xml:space="preserve">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</si>
  <si>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03011S2762</t>
  </si>
  <si>
    <t>Реализация народных проектов в сфере дорожной деятельности, прошедших отбор в рамках проекта "Народный бюджет"</t>
  </si>
  <si>
    <t>03011S2Д00</t>
  </si>
  <si>
    <t>Приобретение, изготовление и устройство наплавных мостов, катеров, паромных переправ</t>
  </si>
  <si>
    <t>0302200000</t>
  </si>
  <si>
    <t xml:space="preserve">   Развитие системы организации движения транспортных средств и пешеходов</t>
  </si>
  <si>
    <t>0303100000</t>
  </si>
  <si>
    <t xml:space="preserve">  Связь и информатика</t>
  </si>
  <si>
    <t xml:space="preserve">        Предоставление гранта в форме субсидии на софинансирование проекта по организации строительства волоконно-оптической сети свяи</t>
  </si>
  <si>
    <t>9900090800</t>
  </si>
  <si>
    <t xml:space="preserve">  Информационно-консультационная, организационная и кадровая поддержка субъектов малого и среднего предпринимательства</t>
  </si>
  <si>
    <t>0211100005</t>
  </si>
  <si>
    <t>Финансовая и имущественная поддержка субъектов малого и среднего предпринимательства</t>
  </si>
  <si>
    <t>0212100005</t>
  </si>
  <si>
    <t xml:space="preserve">       Непрограммные направления деятельности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</si>
  <si>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</si>
  <si>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04211S2410</t>
  </si>
  <si>
    <t>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</si>
  <si>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9900073060</t>
  </si>
  <si>
    <t>ЖИЛИЩНО-КОММУНАЛЬНОЕ ХОЗЯЙСТВО</t>
  </si>
  <si>
    <t xml:space="preserve">    Жилищное хозяйство</t>
  </si>
  <si>
    <t xml:space="preserve">  Муниципальная программа МО МР «Корткеросский» «Развитие жилищно-коммунального хозяйства муниципального района «Корткеросский»»</t>
  </si>
  <si>
    <t xml:space="preserve">  Выполнение работ по оценке рыночной стоимости недвижимого имущества в целях выплаты выкупной цены лицам, в чьей собственности находятся жилые помещения, входящие в аварийный жилой фонд</t>
  </si>
  <si>
    <t>0431200005</t>
  </si>
  <si>
    <t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2019 - 2025 годах", утвержденную постановлением Правительства Республики Коми от 31 марта 2019 г. N 160</t>
  </si>
  <si>
    <t>0431292736</t>
  </si>
  <si>
    <t>Обеспечение мероприятий по расселению непригодного для проживания жилищного фонда</t>
  </si>
  <si>
    <t>043F367483</t>
  </si>
  <si>
    <t>043F367484</t>
  </si>
  <si>
    <t xml:space="preserve">  Обеспечение мероприятий по расселению непригодного для проживания жилищного фонда</t>
  </si>
  <si>
    <t>043F36748S</t>
  </si>
  <si>
    <t>043F372320</t>
  </si>
  <si>
    <t>043F392725</t>
  </si>
  <si>
    <t>043F3S2320</t>
  </si>
  <si>
    <t xml:space="preserve">      Обеспечение мероприятий по расселению непригодного для проживания жилищного фонда</t>
  </si>
  <si>
    <t>043F3S2725</t>
  </si>
  <si>
    <t xml:space="preserve"> Муниципальная программа МО МР "Корткеросский" "Развитие системы муниципального управления"</t>
  </si>
  <si>
    <t>Оплата муниципальными учреждениями расходов по коммунальным услугам</t>
  </si>
  <si>
    <t xml:space="preserve">  Мероприятия в области жилищного хозяйства</t>
  </si>
  <si>
    <t>9900090400</t>
  </si>
  <si>
    <t xml:space="preserve">  Коммунальное хозяйство</t>
  </si>
  <si>
    <t xml:space="preserve"> Муниципальная программа МО МР «Корткеросский» «Развитие жилищно-коммунального хозяйства муниципального района «Корткеросский»»</t>
  </si>
  <si>
    <t>0411100005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</si>
  <si>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</si>
  <si>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04111S2200</t>
  </si>
  <si>
    <t xml:space="preserve"> Проведение мероприятий по подготовке земельных участков</t>
  </si>
  <si>
    <t>0433100005</t>
  </si>
  <si>
    <t xml:space="preserve">   Муниципальная программа МО МР «Корткеросский» «Развитие жилищно-коммунального хозяйства муниципального района «Корткеросский»»</t>
  </si>
  <si>
    <t>0432173120</t>
  </si>
  <si>
    <t>Организация сбора отходов, в том числе внедрение системы по раздельному сбору, переработке и обезвреживанию отходов</t>
  </si>
  <si>
    <t>0441100005</t>
  </si>
  <si>
    <t xml:space="preserve">      Ликвидация несанкционированных свалок</t>
  </si>
  <si>
    <t>0442100000</t>
  </si>
  <si>
    <t xml:space="preserve">       ОБРАЗОВАНИЕ</t>
  </si>
  <si>
    <t xml:space="preserve">    Общее образование</t>
  </si>
  <si>
    <t>Муниципальная программа МО МР "Корткеросский" "Развитие образования"</t>
  </si>
  <si>
    <t>0500000000</t>
  </si>
  <si>
    <t>Строительство и реконструкция образовательных организаций дошкольного и общего образования</t>
  </si>
  <si>
    <t>0523100005</t>
  </si>
  <si>
    <t xml:space="preserve">        Дополнительное образование детей</t>
  </si>
  <si>
    <t xml:space="preserve">  Муниципальная программа МО МР «Корткеросский» «Развитие культуры и туризма»</t>
  </si>
  <si>
    <t>0600000000</t>
  </si>
  <si>
    <t>000000000</t>
  </si>
  <si>
    <t>Строительство, реконструкция объектов культуры в Корткеросском районе</t>
  </si>
  <si>
    <t>0611100005</t>
  </si>
  <si>
    <t>КУЛЬТУРА, КИНЕМАТОГРАФИЯ</t>
  </si>
  <si>
    <t xml:space="preserve">        Муниципальная программа МО МР «Корткеросский» «Развитие культуры и туризма»</t>
  </si>
  <si>
    <t xml:space="preserve">   Строительство, реконструкция объектов культуры в Корткеросском районе</t>
  </si>
  <si>
    <t>СОЦИАЛЬНАЯ ПОЛИТИКА</t>
  </si>
  <si>
    <t xml:space="preserve">       Пенсионное обеспечение</t>
  </si>
  <si>
    <t>Доплаты к пенсиям муниципальных служащих</t>
  </si>
  <si>
    <t>9900090100</t>
  </si>
  <si>
    <t>320</t>
  </si>
  <si>
    <t>Охрана семьи и детства</t>
  </si>
  <si>
    <t xml:space="preserve">        Муниципальная программа МО МР «Корткеросский» «Развитие жилищно-коммунального хозяйства муниципального района «Корткеросский»»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</si>
  <si>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</si>
  <si>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0431173030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</si>
  <si>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</si>
  <si>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04311L4970</t>
  </si>
  <si>
    <t>04311R0820</t>
  </si>
  <si>
    <t xml:space="preserve">Председатель Контрольнор-счетной палаты </t>
  </si>
  <si>
    <t>А.Г. Олейник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</si>
</sst>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Cy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b/>
      <i/>
      <sz val="10"/>
      <name val="Arial Narrow"/>
      <family val="2"/>
      <charset val="204"/>
    </font>
    <font>
      <sz val="8"/>
      <color theme="1"/>
      <name val="Arial Narrow"/>
      <family val="2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9">
      <alignment vertical="top" wrapText="1"/>
    </xf>
    <xf numFmtId="1" fontId="3" fillId="0" borderId="9">
      <alignment horizontal="center" vertical="top" shrinkToFit="1"/>
    </xf>
    <xf numFmtId="4" fontId="2" fillId="2" borderId="9">
      <alignment horizontal="right" vertical="top" shrinkToFit="1"/>
    </xf>
    <xf numFmtId="0" fontId="4" fillId="0" borderId="11">
      <alignment horizontal="left" wrapText="1"/>
    </xf>
    <xf numFmtId="0" fontId="2" fillId="0" borderId="9">
      <alignment vertical="top" wrapText="1"/>
    </xf>
    <xf numFmtId="1" fontId="3" fillId="0" borderId="9">
      <alignment horizontal="center" vertical="top" shrinkToFit="1"/>
    </xf>
    <xf numFmtId="4" fontId="2" fillId="2" borderId="9">
      <alignment horizontal="right" vertical="top" shrinkToFit="1"/>
    </xf>
    <xf numFmtId="0" fontId="2" fillId="0" borderId="12">
      <alignment horizontal="right"/>
    </xf>
    <xf numFmtId="4" fontId="2" fillId="2" borderId="12">
      <alignment horizontal="right" vertical="top" shrinkToFit="1"/>
    </xf>
  </cellStyleXfs>
  <cellXfs count="137">
    <xf numFmtId="0" fontId="0" fillId="0" borderId="0" xfId="0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2" fontId="5" fillId="3" borderId="0" xfId="0" applyNumberFormat="1" applyFont="1" applyFill="1" applyAlignment="1">
      <alignment horizontal="center" vertical="center" wrapText="1"/>
    </xf>
    <xf numFmtId="4" fontId="5" fillId="3" borderId="0" xfId="0" applyNumberFormat="1" applyFont="1" applyFill="1" applyAlignment="1">
      <alignment horizontal="center" vertical="center" wrapText="1"/>
    </xf>
    <xf numFmtId="1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6" fillId="3" borderId="0" xfId="0" applyFont="1" applyFill="1" applyAlignment="1">
      <alignment vertical="center" wrapText="1"/>
    </xf>
    <xf numFmtId="1" fontId="16" fillId="3" borderId="1" xfId="0" applyNumberFormat="1" applyFont="1" applyFill="1" applyBorder="1" applyAlignment="1">
      <alignment horizontal="center" vertical="center" wrapText="1"/>
    </xf>
    <xf numFmtId="0" fontId="20" fillId="3" borderId="20" xfId="6" applyNumberFormat="1" applyFont="1" applyFill="1" applyBorder="1" applyAlignment="1" applyProtection="1">
      <alignment vertical="center" wrapText="1"/>
    </xf>
    <xf numFmtId="0" fontId="21" fillId="3" borderId="20" xfId="6" applyNumberFormat="1" applyFont="1" applyFill="1" applyBorder="1" applyAlignment="1" applyProtection="1">
      <alignment vertical="center" wrapText="1"/>
    </xf>
    <xf numFmtId="0" fontId="21" fillId="3" borderId="9" xfId="6" applyNumberFormat="1" applyFont="1" applyFill="1" applyAlignment="1" applyProtection="1">
      <alignment vertical="center" wrapText="1"/>
    </xf>
    <xf numFmtId="0" fontId="14" fillId="3" borderId="9" xfId="6" applyNumberFormat="1" applyFont="1" applyFill="1" applyAlignment="1" applyProtection="1">
      <alignment vertical="center" wrapText="1"/>
    </xf>
    <xf numFmtId="0" fontId="20" fillId="3" borderId="9" xfId="6" applyNumberFormat="1" applyFont="1" applyFill="1" applyAlignment="1" applyProtection="1">
      <alignment vertical="center" wrapText="1"/>
    </xf>
    <xf numFmtId="0" fontId="16" fillId="3" borderId="2" xfId="0" applyNumberFormat="1" applyFont="1" applyFill="1" applyBorder="1" applyAlignment="1" applyProtection="1">
      <alignment horizontal="left" vertical="center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16" fillId="3" borderId="1" xfId="0" applyNumberFormat="1" applyFont="1" applyFill="1" applyBorder="1" applyAlignment="1" applyProtection="1">
      <alignment horizontal="left" vertical="center" wrapText="1"/>
    </xf>
    <xf numFmtId="0" fontId="21" fillId="3" borderId="23" xfId="6" applyNumberFormat="1" applyFont="1" applyFill="1" applyBorder="1" applyAlignment="1" applyProtection="1">
      <alignment vertical="center" wrapText="1"/>
    </xf>
    <xf numFmtId="0" fontId="24" fillId="3" borderId="9" xfId="6" applyNumberFormat="1" applyFont="1" applyFill="1" applyAlignment="1" applyProtection="1">
      <alignment vertical="center" wrapText="1"/>
    </xf>
    <xf numFmtId="0" fontId="25" fillId="3" borderId="9" xfId="6" applyNumberFormat="1" applyFont="1" applyFill="1" applyAlignment="1" applyProtection="1">
      <alignment vertical="center" wrapText="1"/>
    </xf>
    <xf numFmtId="0" fontId="17" fillId="3" borderId="9" xfId="6" applyNumberFormat="1" applyFont="1" applyFill="1" applyAlignment="1" applyProtection="1">
      <alignment vertical="center" wrapText="1"/>
    </xf>
    <xf numFmtId="0" fontId="14" fillId="3" borderId="0" xfId="0" applyFont="1" applyFill="1" applyAlignment="1">
      <alignment horizontal="center" vertical="center" wrapText="1"/>
    </xf>
    <xf numFmtId="49" fontId="14" fillId="3" borderId="0" xfId="0" applyNumberFormat="1" applyFont="1" applyFill="1" applyAlignment="1">
      <alignment horizontal="center" vertical="center" wrapText="1"/>
    </xf>
    <xf numFmtId="2" fontId="14" fillId="3" borderId="0" xfId="0" applyNumberFormat="1" applyFont="1" applyFill="1" applyAlignment="1">
      <alignment horizontal="center" vertical="center" wrapText="1"/>
    </xf>
    <xf numFmtId="4" fontId="14" fillId="3" borderId="0" xfId="0" applyNumberFormat="1" applyFont="1" applyFill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49" fontId="16" fillId="3" borderId="0" xfId="0" applyNumberFormat="1" applyFont="1" applyFill="1" applyAlignment="1">
      <alignment horizontal="center" vertical="center" wrapText="1"/>
    </xf>
    <xf numFmtId="2" fontId="16" fillId="3" borderId="0" xfId="0" applyNumberFormat="1" applyFont="1" applyFill="1" applyAlignment="1">
      <alignment horizontal="center" vertical="center" wrapText="1"/>
    </xf>
    <xf numFmtId="4" fontId="16" fillId="3" borderId="0" xfId="0" applyNumberFormat="1" applyFont="1" applyFill="1" applyAlignment="1">
      <alignment horizontal="center" vertical="center" wrapText="1"/>
    </xf>
    <xf numFmtId="9" fontId="16" fillId="3" borderId="0" xfId="1" applyFont="1" applyFill="1" applyAlignment="1">
      <alignment horizontal="center" vertical="center" wrapText="1"/>
    </xf>
    <xf numFmtId="4" fontId="16" fillId="3" borderId="0" xfId="0" applyNumberFormat="1" applyFont="1" applyFill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1" fontId="20" fillId="3" borderId="1" xfId="7" applyNumberFormat="1" applyFont="1" applyFill="1" applyBorder="1" applyAlignment="1" applyProtection="1">
      <alignment horizontal="center" vertical="center" shrinkToFit="1"/>
    </xf>
    <xf numFmtId="4" fontId="20" fillId="3" borderId="22" xfId="8" applyNumberFormat="1" applyFont="1" applyFill="1" applyBorder="1" applyAlignment="1" applyProtection="1">
      <alignment horizontal="center" vertical="center" shrinkToFit="1"/>
    </xf>
    <xf numFmtId="4" fontId="17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justify" vertical="center"/>
    </xf>
    <xf numFmtId="0" fontId="23" fillId="3" borderId="1" xfId="0" applyFont="1" applyFill="1" applyBorder="1" applyAlignment="1">
      <alignment horizontal="center" vertical="center"/>
    </xf>
    <xf numFmtId="1" fontId="20" fillId="3" borderId="23" xfId="7" applyNumberFormat="1" applyFont="1" applyFill="1" applyBorder="1" applyAlignment="1" applyProtection="1">
      <alignment horizontal="center" vertical="center" shrinkToFit="1"/>
    </xf>
    <xf numFmtId="0" fontId="14" fillId="3" borderId="1" xfId="0" applyFont="1" applyFill="1" applyBorder="1" applyAlignment="1">
      <alignment horizontal="justify" vertical="center"/>
    </xf>
    <xf numFmtId="0" fontId="14" fillId="3" borderId="1" xfId="0" applyFont="1" applyFill="1" applyBorder="1" applyAlignment="1">
      <alignment horizontal="center" vertical="center"/>
    </xf>
    <xf numFmtId="1" fontId="21" fillId="3" borderId="23" xfId="7" applyNumberFormat="1" applyFont="1" applyFill="1" applyBorder="1" applyAlignment="1" applyProtection="1">
      <alignment horizontal="center" vertical="center" shrinkToFit="1"/>
    </xf>
    <xf numFmtId="1" fontId="21" fillId="3" borderId="1" xfId="7" applyNumberFormat="1" applyFont="1" applyFill="1" applyBorder="1" applyAlignment="1" applyProtection="1">
      <alignment horizontal="center" vertical="center" shrinkToFit="1"/>
    </xf>
    <xf numFmtId="4" fontId="21" fillId="3" borderId="22" xfId="8" applyNumberFormat="1" applyFont="1" applyFill="1" applyBorder="1" applyAlignment="1" applyProtection="1">
      <alignment horizontal="center" vertical="center" shrinkToFit="1"/>
    </xf>
    <xf numFmtId="4" fontId="16" fillId="3" borderId="1" xfId="0" applyNumberFormat="1" applyFont="1" applyFill="1" applyBorder="1" applyAlignment="1">
      <alignment horizontal="center" vertical="center" wrapText="1"/>
    </xf>
    <xf numFmtId="4" fontId="21" fillId="3" borderId="9" xfId="8" applyNumberFormat="1" applyFont="1" applyFill="1" applyAlignment="1" applyProtection="1">
      <alignment horizontal="center" vertical="center" shrinkToFit="1"/>
    </xf>
    <xf numFmtId="1" fontId="21" fillId="3" borderId="9" xfId="7" applyNumberFormat="1" applyFont="1" applyFill="1" applyAlignment="1" applyProtection="1">
      <alignment horizontal="center" vertical="center" shrinkToFit="1"/>
    </xf>
    <xf numFmtId="1" fontId="22" fillId="3" borderId="9" xfId="7" applyNumberFormat="1" applyFont="1" applyFill="1" applyAlignment="1" applyProtection="1">
      <alignment horizontal="center" vertical="center" shrinkToFit="1"/>
    </xf>
    <xf numFmtId="1" fontId="20" fillId="3" borderId="7" xfId="7" applyNumberFormat="1" applyFont="1" applyFill="1" applyBorder="1" applyAlignment="1" applyProtection="1">
      <alignment horizontal="center" vertical="center" shrinkToFit="1"/>
    </xf>
    <xf numFmtId="1" fontId="20" fillId="3" borderId="26" xfId="7" applyNumberFormat="1" applyFont="1" applyFill="1" applyBorder="1" applyAlignment="1" applyProtection="1">
      <alignment horizontal="center" vertical="center" shrinkToFit="1"/>
    </xf>
    <xf numFmtId="4" fontId="20" fillId="3" borderId="23" xfId="8" applyNumberFormat="1" applyFont="1" applyFill="1" applyBorder="1" applyAlignment="1" applyProtection="1">
      <alignment horizontal="center" vertical="center" shrinkToFit="1"/>
    </xf>
    <xf numFmtId="4" fontId="21" fillId="3" borderId="25" xfId="8" applyNumberFormat="1" applyFont="1" applyFill="1" applyBorder="1" applyAlignment="1" applyProtection="1">
      <alignment horizontal="center" vertical="center" shrinkToFit="1"/>
    </xf>
    <xf numFmtId="1" fontId="20" fillId="3" borderId="9" xfId="7" applyNumberFormat="1" applyFont="1" applyFill="1" applyAlignment="1" applyProtection="1">
      <alignment horizontal="center" vertical="center" shrinkToFit="1"/>
    </xf>
    <xf numFmtId="4" fontId="20" fillId="3" borderId="9" xfId="8" applyNumberFormat="1" applyFont="1" applyFill="1" applyAlignment="1" applyProtection="1">
      <alignment horizontal="center" vertical="center" shrinkToFit="1"/>
    </xf>
    <xf numFmtId="4" fontId="21" fillId="3" borderId="20" xfId="8" applyNumberFormat="1" applyFont="1" applyFill="1" applyBorder="1" applyAlignment="1" applyProtection="1">
      <alignment horizontal="center" vertical="center" shrinkToFit="1"/>
    </xf>
    <xf numFmtId="1" fontId="24" fillId="3" borderId="9" xfId="7" applyNumberFormat="1" applyFont="1" applyFill="1" applyAlignment="1" applyProtection="1">
      <alignment horizontal="center" vertical="center" shrinkToFit="1"/>
    </xf>
    <xf numFmtId="4" fontId="20" fillId="3" borderId="20" xfId="8" applyNumberFormat="1" applyFont="1" applyFill="1" applyBorder="1" applyAlignment="1" applyProtection="1">
      <alignment horizontal="center" vertical="center" shrinkToFit="1"/>
    </xf>
    <xf numFmtId="1" fontId="21" fillId="3" borderId="27" xfId="7" applyNumberFormat="1" applyFont="1" applyFill="1" applyBorder="1" applyAlignment="1" applyProtection="1">
      <alignment horizontal="center" vertical="center" shrinkToFit="1"/>
    </xf>
    <xf numFmtId="49" fontId="16" fillId="3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 applyProtection="1">
      <alignment horizontal="center" vertical="center" wrapText="1"/>
    </xf>
    <xf numFmtId="1" fontId="21" fillId="3" borderId="22" xfId="7" applyNumberFormat="1" applyFont="1" applyFill="1" applyBorder="1" applyAlignment="1" applyProtection="1">
      <alignment horizontal="center" vertical="center" shrinkToFit="1"/>
    </xf>
    <xf numFmtId="4" fontId="14" fillId="3" borderId="1" xfId="0" applyNumberFormat="1" applyFont="1" applyFill="1" applyBorder="1" applyAlignment="1">
      <alignment horizontal="center" vertical="center" wrapText="1"/>
    </xf>
    <xf numFmtId="49" fontId="21" fillId="3" borderId="9" xfId="7" applyNumberFormat="1" applyFont="1" applyFill="1" applyAlignment="1" applyProtection="1">
      <alignment horizontal="center" vertical="center" shrinkToFit="1"/>
    </xf>
    <xf numFmtId="49" fontId="20" fillId="3" borderId="9" xfId="7" applyNumberFormat="1" applyFont="1" applyFill="1" applyAlignment="1" applyProtection="1">
      <alignment horizontal="center" vertical="center" shrinkToFit="1"/>
    </xf>
    <xf numFmtId="1" fontId="24" fillId="3" borderId="1" xfId="7" applyNumberFormat="1" applyFont="1" applyFill="1" applyBorder="1" applyAlignment="1" applyProtection="1">
      <alignment horizontal="center" vertical="center" shrinkToFit="1"/>
    </xf>
    <xf numFmtId="4" fontId="24" fillId="3" borderId="9" xfId="8" applyNumberFormat="1" applyFont="1" applyFill="1" applyAlignment="1" applyProtection="1">
      <alignment horizontal="center" vertical="center" shrinkToFit="1"/>
    </xf>
    <xf numFmtId="0" fontId="27" fillId="3" borderId="1" xfId="6" applyNumberFormat="1" applyFont="1" applyFill="1" applyBorder="1" applyAlignment="1" applyProtection="1">
      <alignment vertical="center" wrapText="1"/>
    </xf>
    <xf numFmtId="0" fontId="19" fillId="3" borderId="1" xfId="0" applyFont="1" applyFill="1" applyBorder="1" applyAlignment="1">
      <alignment horizontal="justify" vertical="center"/>
    </xf>
    <xf numFmtId="0" fontId="24" fillId="3" borderId="20" xfId="6" applyNumberFormat="1" applyFont="1" applyFill="1" applyBorder="1" applyAlignment="1" applyProtection="1">
      <alignment vertical="center" wrapText="1"/>
    </xf>
    <xf numFmtId="1" fontId="24" fillId="3" borderId="7" xfId="7" applyNumberFormat="1" applyFont="1" applyFill="1" applyBorder="1" applyAlignment="1" applyProtection="1">
      <alignment horizontal="center" vertical="center" shrinkToFit="1"/>
    </xf>
    <xf numFmtId="4" fontId="24" fillId="3" borderId="25" xfId="8" applyNumberFormat="1" applyFont="1" applyFill="1" applyBorder="1" applyAlignment="1" applyProtection="1">
      <alignment horizontal="center" vertical="center" shrinkToFit="1"/>
    </xf>
    <xf numFmtId="4" fontId="25" fillId="3" borderId="1" xfId="0" applyNumberFormat="1" applyFont="1" applyFill="1" applyBorder="1" applyAlignment="1">
      <alignment horizontal="center" vertical="center" wrapText="1"/>
    </xf>
    <xf numFmtId="0" fontId="16" fillId="3" borderId="9" xfId="6" applyNumberFormat="1" applyFont="1" applyFill="1" applyAlignment="1" applyProtection="1">
      <alignment vertical="center" wrapText="1"/>
    </xf>
    <xf numFmtId="49" fontId="24" fillId="3" borderId="9" xfId="7" applyNumberFormat="1" applyFont="1" applyFill="1" applyAlignment="1" applyProtection="1">
      <alignment horizontal="center" vertical="center" shrinkToFit="1"/>
    </xf>
    <xf numFmtId="1" fontId="16" fillId="3" borderId="17" xfId="0" applyNumberFormat="1" applyFont="1" applyFill="1" applyBorder="1" applyAlignment="1">
      <alignment horizontal="center" vertical="center" wrapText="1"/>
    </xf>
    <xf numFmtId="1" fontId="16" fillId="3" borderId="18" xfId="0" applyNumberFormat="1" applyFont="1" applyFill="1" applyBorder="1" applyAlignment="1">
      <alignment horizontal="center" vertical="center" wrapText="1"/>
    </xf>
    <xf numFmtId="1" fontId="16" fillId="3" borderId="19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2" fontId="17" fillId="3" borderId="7" xfId="0" applyNumberFormat="1" applyFont="1" applyFill="1" applyBorder="1" applyAlignment="1">
      <alignment horizontal="center" vertical="center" wrapText="1"/>
    </xf>
    <xf numFmtId="2" fontId="17" fillId="3" borderId="13" xfId="0" applyNumberFormat="1" applyFont="1" applyFill="1" applyBorder="1" applyAlignment="1">
      <alignment horizontal="center" vertical="center" wrapText="1"/>
    </xf>
    <xf numFmtId="2" fontId="17" fillId="3" borderId="8" xfId="0" applyNumberFormat="1" applyFont="1" applyFill="1" applyBorder="1" applyAlignment="1">
      <alignment horizontal="center" vertical="center" wrapText="1"/>
    </xf>
    <xf numFmtId="4" fontId="17" fillId="3" borderId="3" xfId="0" applyNumberFormat="1" applyFont="1" applyFill="1" applyBorder="1" applyAlignment="1">
      <alignment horizontal="center" vertic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 wrapText="1"/>
    </xf>
    <xf numFmtId="4" fontId="17" fillId="3" borderId="6" xfId="0" applyNumberFormat="1" applyFont="1" applyFill="1" applyBorder="1" applyAlignment="1">
      <alignment horizontal="center" vertical="center"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17" fillId="3" borderId="8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9" fontId="17" fillId="3" borderId="0" xfId="1" applyFont="1" applyFill="1" applyAlignment="1">
      <alignment horizontal="center" vertical="center" wrapText="1"/>
    </xf>
    <xf numFmtId="4" fontId="17" fillId="3" borderId="0" xfId="1" applyNumberFormat="1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4" fontId="15" fillId="3" borderId="0" xfId="0" applyNumberFormat="1" applyFont="1" applyFill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1" fontId="17" fillId="3" borderId="9" xfId="7" applyNumberFormat="1" applyFont="1" applyFill="1" applyAlignment="1" applyProtection="1">
      <alignment horizontal="center" vertical="center" shrinkToFit="1"/>
    </xf>
    <xf numFmtId="1" fontId="25" fillId="3" borderId="9" xfId="7" applyNumberFormat="1" applyFont="1" applyFill="1" applyAlignment="1" applyProtection="1">
      <alignment horizontal="center" vertical="center" shrinkToFit="1"/>
    </xf>
    <xf numFmtId="4" fontId="17" fillId="3" borderId="9" xfId="8" applyNumberFormat="1" applyFont="1" applyFill="1" applyAlignment="1" applyProtection="1">
      <alignment horizontal="center" vertical="center" shrinkToFit="1"/>
    </xf>
    <xf numFmtId="1" fontId="16" fillId="3" borderId="9" xfId="7" applyNumberFormat="1" applyFont="1" applyFill="1" applyAlignment="1" applyProtection="1">
      <alignment horizontal="center" vertical="center" shrinkToFit="1"/>
    </xf>
    <xf numFmtId="4" fontId="16" fillId="3" borderId="9" xfId="8" applyNumberFormat="1" applyFont="1" applyFill="1" applyAlignment="1" applyProtection="1">
      <alignment horizontal="center" vertical="center" shrinkToFit="1"/>
    </xf>
    <xf numFmtId="0" fontId="18" fillId="3" borderId="9" xfId="6" applyNumberFormat="1" applyFont="1" applyFill="1" applyAlignment="1" applyProtection="1">
      <alignment vertical="center" wrapText="1"/>
    </xf>
    <xf numFmtId="49" fontId="17" fillId="3" borderId="9" xfId="7" applyNumberFormat="1" applyFont="1" applyFill="1" applyAlignment="1" applyProtection="1">
      <alignment horizontal="center" vertical="center" shrinkToFit="1"/>
    </xf>
    <xf numFmtId="0" fontId="26" fillId="3" borderId="9" xfId="6" applyNumberFormat="1" applyFont="1" applyFill="1" applyAlignment="1" applyProtection="1">
      <alignment vertical="center" wrapText="1"/>
    </xf>
    <xf numFmtId="4" fontId="24" fillId="3" borderId="20" xfId="8" applyNumberFormat="1" applyFont="1" applyFill="1" applyBorder="1" applyAlignment="1" applyProtection="1">
      <alignment horizontal="center" vertical="center" shrinkToFit="1"/>
    </xf>
    <xf numFmtId="0" fontId="28" fillId="3" borderId="9" xfId="6" applyNumberFormat="1" applyFont="1" applyFill="1" applyAlignment="1" applyProtection="1">
      <alignment vertical="center" wrapText="1"/>
    </xf>
    <xf numFmtId="49" fontId="21" fillId="3" borderId="27" xfId="7" applyNumberFormat="1" applyFont="1" applyFill="1" applyBorder="1" applyAlignment="1" applyProtection="1">
      <alignment horizontal="center" vertical="center" shrinkToFit="1"/>
    </xf>
    <xf numFmtId="49" fontId="21" fillId="3" borderId="23" xfId="7" applyNumberFormat="1" applyFont="1" applyFill="1" applyBorder="1" applyAlignment="1" applyProtection="1">
      <alignment horizontal="center" vertical="center" shrinkToFit="1"/>
    </xf>
    <xf numFmtId="0" fontId="19" fillId="3" borderId="9" xfId="6" applyNumberFormat="1" applyFont="1" applyFill="1" applyAlignment="1" applyProtection="1">
      <alignment vertical="center" wrapText="1"/>
    </xf>
    <xf numFmtId="0" fontId="28" fillId="3" borderId="21" xfId="6" applyNumberFormat="1" applyFont="1" applyFill="1" applyBorder="1" applyAlignment="1" applyProtection="1">
      <alignment vertical="center" wrapText="1"/>
    </xf>
    <xf numFmtId="0" fontId="24" fillId="3" borderId="1" xfId="6" applyNumberFormat="1" applyFont="1" applyFill="1" applyBorder="1" applyAlignment="1" applyProtection="1">
      <alignment vertical="center" wrapText="1"/>
    </xf>
    <xf numFmtId="49" fontId="24" fillId="3" borderId="24" xfId="7" applyNumberFormat="1" applyFont="1" applyFill="1" applyBorder="1" applyAlignment="1" applyProtection="1">
      <alignment horizontal="center" vertical="center" shrinkToFit="1"/>
    </xf>
    <xf numFmtId="49" fontId="24" fillId="3" borderId="21" xfId="7" applyNumberFormat="1" applyFont="1" applyFill="1" applyBorder="1" applyAlignment="1" applyProtection="1">
      <alignment horizontal="center" vertical="center" shrinkToFit="1"/>
    </xf>
    <xf numFmtId="0" fontId="21" fillId="3" borderId="0" xfId="6" applyNumberFormat="1" applyFont="1" applyFill="1" applyBorder="1" applyAlignment="1" applyProtection="1">
      <alignment vertical="center" wrapText="1"/>
    </xf>
    <xf numFmtId="4" fontId="29" fillId="3" borderId="1" xfId="0" applyNumberFormat="1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3"/>
  <sheetViews>
    <sheetView tabSelected="1" topLeftCell="A73" zoomScale="85" zoomScaleNormal="85" zoomScaleSheetLayoutView="80" workbookViewId="0">
      <selection activeCell="N50" sqref="N50"/>
    </sheetView>
  </sheetViews>
  <sheetFormatPr defaultColWidth="8.85546875" defaultRowHeight="12.75" x14ac:dyDescent="0.25"/>
  <cols>
    <col min="1" max="1" width="39.28515625" style="10" customWidth="1"/>
    <col min="2" max="2" width="4" style="1" customWidth="1"/>
    <col min="3" max="4" width="3" style="12" customWidth="1"/>
    <col min="5" max="5" width="10.28515625" style="12" customWidth="1"/>
    <col min="6" max="6" width="4.140625" style="12" customWidth="1"/>
    <col min="7" max="7" width="0.140625" style="13" customWidth="1"/>
    <col min="8" max="8" width="11.7109375" style="14" customWidth="1"/>
    <col min="9" max="9" width="11.85546875" style="13" customWidth="1"/>
    <col min="10" max="10" width="12.28515625" style="1" customWidth="1"/>
    <col min="11" max="12" width="12.140625" style="16" customWidth="1"/>
    <col min="13" max="13" width="13.140625" style="1" customWidth="1"/>
    <col min="14" max="14" width="10" style="1" customWidth="1"/>
    <col min="15" max="15" width="11.5703125" style="1" customWidth="1"/>
    <col min="16" max="16" width="10" style="1" customWidth="1"/>
    <col min="17" max="17" width="12.85546875" style="1" customWidth="1"/>
    <col min="18" max="18" width="8.42578125" style="1" customWidth="1"/>
    <col min="19" max="16384" width="8.85546875" style="2"/>
  </cols>
  <sheetData>
    <row r="1" spans="1:18" x14ac:dyDescent="0.25">
      <c r="A1" s="17"/>
      <c r="B1" s="32"/>
      <c r="C1" s="33"/>
      <c r="D1" s="33"/>
      <c r="E1" s="33"/>
      <c r="F1" s="33"/>
      <c r="G1" s="34"/>
      <c r="H1" s="35"/>
      <c r="I1" s="34"/>
      <c r="J1" s="32"/>
      <c r="K1" s="32"/>
      <c r="L1" s="32"/>
      <c r="M1" s="32"/>
      <c r="N1" s="32"/>
      <c r="O1" s="32"/>
      <c r="P1" s="32"/>
      <c r="Q1" s="98" t="s">
        <v>56</v>
      </c>
      <c r="R1" s="98"/>
    </row>
    <row r="2" spans="1:18" x14ac:dyDescent="0.25">
      <c r="A2" s="99" t="s">
        <v>0</v>
      </c>
      <c r="B2" s="99"/>
      <c r="C2" s="99"/>
      <c r="D2" s="99"/>
      <c r="E2" s="99"/>
      <c r="F2" s="99"/>
      <c r="G2" s="99"/>
      <c r="H2" s="100"/>
      <c r="I2" s="99"/>
      <c r="J2" s="99"/>
      <c r="K2" s="99"/>
      <c r="L2" s="99"/>
      <c r="M2" s="99"/>
      <c r="N2" s="99"/>
      <c r="O2" s="99"/>
      <c r="P2" s="99"/>
      <c r="Q2" s="99"/>
      <c r="R2" s="99"/>
    </row>
    <row r="3" spans="1:18" x14ac:dyDescent="0.25">
      <c r="A3" s="101" t="s">
        <v>57</v>
      </c>
      <c r="B3" s="102"/>
      <c r="C3" s="102"/>
      <c r="D3" s="102"/>
      <c r="E3" s="102"/>
      <c r="F3" s="102"/>
      <c r="G3" s="102"/>
      <c r="H3" s="103"/>
      <c r="I3" s="102"/>
      <c r="J3" s="102"/>
      <c r="K3" s="102"/>
      <c r="L3" s="102"/>
      <c r="M3" s="102"/>
      <c r="N3" s="102"/>
      <c r="O3" s="102"/>
      <c r="P3" s="102"/>
      <c r="Q3" s="102"/>
      <c r="R3" s="102"/>
    </row>
    <row r="4" spans="1:18" ht="15.6" customHeight="1" x14ac:dyDescent="0.25">
      <c r="A4" s="18"/>
      <c r="B4" s="36"/>
      <c r="C4" s="37"/>
      <c r="D4" s="37"/>
      <c r="E4" s="37"/>
      <c r="F4" s="37"/>
      <c r="G4" s="38"/>
      <c r="H4" s="39"/>
      <c r="I4" s="38"/>
      <c r="J4" s="39"/>
      <c r="K4" s="39"/>
      <c r="L4" s="39"/>
      <c r="M4" s="39"/>
      <c r="N4" s="39"/>
      <c r="O4" s="39"/>
      <c r="P4" s="40"/>
      <c r="Q4" s="39"/>
      <c r="R4" s="41"/>
    </row>
    <row r="5" spans="1:18" s="11" customFormat="1" ht="36.6" customHeight="1" x14ac:dyDescent="0.25">
      <c r="A5" s="104" t="s">
        <v>1</v>
      </c>
      <c r="B5" s="107" t="s">
        <v>2</v>
      </c>
      <c r="C5" s="108"/>
      <c r="D5" s="108"/>
      <c r="E5" s="108"/>
      <c r="F5" s="108"/>
      <c r="G5" s="109"/>
      <c r="H5" s="88" t="s">
        <v>58</v>
      </c>
      <c r="I5" s="117" t="s">
        <v>3</v>
      </c>
      <c r="J5" s="117"/>
      <c r="K5" s="88" t="s">
        <v>60</v>
      </c>
      <c r="L5" s="88" t="s">
        <v>6</v>
      </c>
      <c r="M5" s="92" t="s">
        <v>18</v>
      </c>
      <c r="N5" s="93"/>
      <c r="O5" s="88" t="s">
        <v>61</v>
      </c>
      <c r="P5" s="88"/>
      <c r="Q5" s="88"/>
      <c r="R5" s="88"/>
    </row>
    <row r="6" spans="1:18" s="11" customFormat="1" ht="36.6" customHeight="1" x14ac:dyDescent="0.25">
      <c r="A6" s="105"/>
      <c r="B6" s="110"/>
      <c r="C6" s="111"/>
      <c r="D6" s="111"/>
      <c r="E6" s="111"/>
      <c r="F6" s="111"/>
      <c r="G6" s="112"/>
      <c r="H6" s="116"/>
      <c r="I6" s="89" t="s">
        <v>59</v>
      </c>
      <c r="J6" s="88" t="s">
        <v>27</v>
      </c>
      <c r="K6" s="88"/>
      <c r="L6" s="116"/>
      <c r="M6" s="94"/>
      <c r="N6" s="95"/>
      <c r="O6" s="92" t="s">
        <v>7</v>
      </c>
      <c r="P6" s="93"/>
      <c r="Q6" s="92" t="s">
        <v>62</v>
      </c>
      <c r="R6" s="93"/>
    </row>
    <row r="7" spans="1:18" s="11" customFormat="1" ht="52.15" customHeight="1" x14ac:dyDescent="0.25">
      <c r="A7" s="105"/>
      <c r="B7" s="110"/>
      <c r="C7" s="111"/>
      <c r="D7" s="111"/>
      <c r="E7" s="111"/>
      <c r="F7" s="111"/>
      <c r="G7" s="112"/>
      <c r="H7" s="116"/>
      <c r="I7" s="90"/>
      <c r="J7" s="88"/>
      <c r="K7" s="88"/>
      <c r="L7" s="116"/>
      <c r="M7" s="96" t="s">
        <v>4</v>
      </c>
      <c r="N7" s="96" t="s">
        <v>5</v>
      </c>
      <c r="O7" s="94"/>
      <c r="P7" s="95"/>
      <c r="Q7" s="94"/>
      <c r="R7" s="95"/>
    </row>
    <row r="8" spans="1:18" s="11" customFormat="1" ht="33" customHeight="1" x14ac:dyDescent="0.25">
      <c r="A8" s="106"/>
      <c r="B8" s="113"/>
      <c r="C8" s="114"/>
      <c r="D8" s="114"/>
      <c r="E8" s="114"/>
      <c r="F8" s="114"/>
      <c r="G8" s="115"/>
      <c r="H8" s="116"/>
      <c r="I8" s="91"/>
      <c r="J8" s="88"/>
      <c r="K8" s="88"/>
      <c r="L8" s="116"/>
      <c r="M8" s="97"/>
      <c r="N8" s="97"/>
      <c r="O8" s="42" t="s">
        <v>4</v>
      </c>
      <c r="P8" s="42" t="s">
        <v>5</v>
      </c>
      <c r="Q8" s="42" t="s">
        <v>4</v>
      </c>
      <c r="R8" s="42" t="s">
        <v>5</v>
      </c>
    </row>
    <row r="9" spans="1:18" s="15" customFormat="1" ht="33.75" x14ac:dyDescent="0.25">
      <c r="A9" s="19">
        <v>1</v>
      </c>
      <c r="B9" s="85">
        <v>2</v>
      </c>
      <c r="C9" s="86"/>
      <c r="D9" s="86"/>
      <c r="E9" s="86"/>
      <c r="F9" s="86"/>
      <c r="G9" s="87"/>
      <c r="H9" s="19">
        <v>3</v>
      </c>
      <c r="I9" s="19">
        <v>4</v>
      </c>
      <c r="J9" s="19">
        <v>5</v>
      </c>
      <c r="K9" s="19">
        <v>6</v>
      </c>
      <c r="L9" s="19">
        <v>7</v>
      </c>
      <c r="M9" s="19" t="s">
        <v>28</v>
      </c>
      <c r="N9" s="19" t="s">
        <v>29</v>
      </c>
      <c r="O9" s="19" t="s">
        <v>30</v>
      </c>
      <c r="P9" s="19" t="s">
        <v>31</v>
      </c>
      <c r="Q9" s="19" t="s">
        <v>32</v>
      </c>
      <c r="R9" s="19" t="s">
        <v>33</v>
      </c>
    </row>
    <row r="10" spans="1:18" s="7" customFormat="1" ht="29.45" customHeight="1" x14ac:dyDescent="0.25">
      <c r="A10" s="77" t="s">
        <v>63</v>
      </c>
      <c r="B10" s="43">
        <v>923</v>
      </c>
      <c r="C10" s="43" t="s">
        <v>9</v>
      </c>
      <c r="D10" s="43" t="s">
        <v>9</v>
      </c>
      <c r="E10" s="43" t="s">
        <v>10</v>
      </c>
      <c r="F10" s="43" t="s">
        <v>11</v>
      </c>
      <c r="G10" s="43"/>
      <c r="H10" s="44">
        <f>H11+H59+H77+H106+H132+H139+H143</f>
        <v>401759489.31</v>
      </c>
      <c r="I10" s="44">
        <v>1010101864.33</v>
      </c>
      <c r="J10" s="44">
        <f>J11+J59+J77+J106+J132+J139+J143</f>
        <v>1009399535.29</v>
      </c>
      <c r="K10" s="44">
        <f>K11+K59+K77+K106+K132+K139+K143</f>
        <v>1009399535.29</v>
      </c>
      <c r="L10" s="44">
        <f>L11+L59+L77+L106+L132+L139+L143</f>
        <v>824720473.64999998</v>
      </c>
      <c r="M10" s="45">
        <f t="shared" ref="M10:M69" si="0">J10-I10</f>
        <v>-702329.04000008106</v>
      </c>
      <c r="N10" s="45">
        <f t="shared" ref="N10:N69" si="1">J10/I10*100</f>
        <v>99.930469483841023</v>
      </c>
      <c r="O10" s="45">
        <f t="shared" ref="O10:O69" si="2">L10-K10</f>
        <v>-184679061.63999999</v>
      </c>
      <c r="P10" s="45">
        <f t="shared" ref="P10:P69" si="3">L10/K10*100</f>
        <v>81.704067102929486</v>
      </c>
      <c r="Q10" s="45">
        <f t="shared" ref="Q10:Q69" si="4">L10-H10</f>
        <v>422960984.33999997</v>
      </c>
      <c r="R10" s="45">
        <f t="shared" ref="R10:R69" si="5">L10/H10*100</f>
        <v>205.27716098664212</v>
      </c>
    </row>
    <row r="11" spans="1:18" s="7" customFormat="1" ht="18" customHeight="1" x14ac:dyDescent="0.25">
      <c r="A11" s="78" t="s">
        <v>51</v>
      </c>
      <c r="B11" s="47">
        <v>923</v>
      </c>
      <c r="C11" s="48" t="s">
        <v>8</v>
      </c>
      <c r="D11" s="43" t="s">
        <v>9</v>
      </c>
      <c r="E11" s="43" t="s">
        <v>10</v>
      </c>
      <c r="F11" s="43" t="s">
        <v>11</v>
      </c>
      <c r="G11" s="43"/>
      <c r="H11" s="44">
        <f>H12+H15+H39+H41</f>
        <v>110898322.34</v>
      </c>
      <c r="I11" s="44">
        <f>I12+I15+I39+I41</f>
        <v>123649288.32000001</v>
      </c>
      <c r="J11" s="44">
        <f>J12+J15+J39+J41</f>
        <v>120363799.37</v>
      </c>
      <c r="K11" s="44">
        <f>K12+K15+K39+K41</f>
        <v>120363799.37</v>
      </c>
      <c r="L11" s="44">
        <f>L12+L15+L39+L41</f>
        <v>117598797.31999999</v>
      </c>
      <c r="M11" s="45">
        <f t="shared" si="0"/>
        <v>-3285488.950000003</v>
      </c>
      <c r="N11" s="45">
        <f t="shared" si="1"/>
        <v>97.34289699953851</v>
      </c>
      <c r="O11" s="45">
        <f t="shared" si="2"/>
        <v>-2765002.0500000119</v>
      </c>
      <c r="P11" s="45">
        <f t="shared" si="3"/>
        <v>97.702795969824479</v>
      </c>
      <c r="Q11" s="45">
        <f t="shared" si="4"/>
        <v>6700474.9799999893</v>
      </c>
      <c r="R11" s="45">
        <f t="shared" si="5"/>
        <v>106.0419985069361</v>
      </c>
    </row>
    <row r="12" spans="1:18" s="7" customFormat="1" ht="37.15" customHeight="1" x14ac:dyDescent="0.25">
      <c r="A12" s="46" t="s">
        <v>52</v>
      </c>
      <c r="B12" s="47">
        <v>923</v>
      </c>
      <c r="C12" s="48" t="s">
        <v>8</v>
      </c>
      <c r="D12" s="48" t="s">
        <v>22</v>
      </c>
      <c r="E12" s="43" t="s">
        <v>10</v>
      </c>
      <c r="F12" s="43" t="s">
        <v>11</v>
      </c>
      <c r="G12" s="43"/>
      <c r="H12" s="44">
        <f>H13+H14</f>
        <v>3271537.1100000003</v>
      </c>
      <c r="I12" s="44">
        <f>I13+I14</f>
        <v>4309709.83</v>
      </c>
      <c r="J12" s="44">
        <f>J13+J14</f>
        <v>4309709.83</v>
      </c>
      <c r="K12" s="44">
        <f>K13+K14</f>
        <v>4309709.83</v>
      </c>
      <c r="L12" s="44">
        <f>L13+L14</f>
        <v>4309709.83</v>
      </c>
      <c r="M12" s="45">
        <f t="shared" si="0"/>
        <v>0</v>
      </c>
      <c r="N12" s="45">
        <f t="shared" si="1"/>
        <v>100</v>
      </c>
      <c r="O12" s="45">
        <f t="shared" si="2"/>
        <v>0</v>
      </c>
      <c r="P12" s="45">
        <f t="shared" si="3"/>
        <v>100</v>
      </c>
      <c r="Q12" s="45">
        <f t="shared" si="4"/>
        <v>1038172.7199999997</v>
      </c>
      <c r="R12" s="45">
        <f t="shared" si="5"/>
        <v>131.73348444762101</v>
      </c>
    </row>
    <row r="13" spans="1:18" s="5" customFormat="1" ht="37.15" customHeight="1" x14ac:dyDescent="0.25">
      <c r="A13" s="49" t="s">
        <v>64</v>
      </c>
      <c r="B13" s="50">
        <v>923</v>
      </c>
      <c r="C13" s="51" t="s">
        <v>8</v>
      </c>
      <c r="D13" s="51" t="s">
        <v>22</v>
      </c>
      <c r="E13" s="50">
        <v>9900002080</v>
      </c>
      <c r="F13" s="52">
        <v>100</v>
      </c>
      <c r="G13" s="52"/>
      <c r="H13" s="53">
        <v>3175750.62</v>
      </c>
      <c r="I13" s="53">
        <v>4309709.83</v>
      </c>
      <c r="J13" s="53">
        <v>4309709.83</v>
      </c>
      <c r="K13" s="53">
        <v>4309709.83</v>
      </c>
      <c r="L13" s="53">
        <v>4309709.83</v>
      </c>
      <c r="M13" s="54">
        <f t="shared" si="0"/>
        <v>0</v>
      </c>
      <c r="N13" s="54">
        <f t="shared" si="1"/>
        <v>100</v>
      </c>
      <c r="O13" s="54">
        <f t="shared" si="2"/>
        <v>0</v>
      </c>
      <c r="P13" s="54">
        <f t="shared" si="3"/>
        <v>100</v>
      </c>
      <c r="Q13" s="54">
        <f t="shared" si="4"/>
        <v>1133959.21</v>
      </c>
      <c r="R13" s="54">
        <f t="shared" si="5"/>
        <v>135.70680905668846</v>
      </c>
    </row>
    <row r="14" spans="1:18" s="5" customFormat="1" ht="50.25" customHeight="1" x14ac:dyDescent="0.25">
      <c r="A14" s="49" t="s">
        <v>65</v>
      </c>
      <c r="B14" s="50">
        <v>923</v>
      </c>
      <c r="C14" s="51" t="s">
        <v>8</v>
      </c>
      <c r="D14" s="51" t="s">
        <v>22</v>
      </c>
      <c r="E14" s="50">
        <v>9900055492</v>
      </c>
      <c r="F14" s="52">
        <v>100</v>
      </c>
      <c r="G14" s="52"/>
      <c r="H14" s="53">
        <v>95786.49</v>
      </c>
      <c r="I14" s="53">
        <v>0</v>
      </c>
      <c r="J14" s="53">
        <v>0</v>
      </c>
      <c r="K14" s="53">
        <v>0</v>
      </c>
      <c r="L14" s="53">
        <v>0</v>
      </c>
      <c r="M14" s="54">
        <f t="shared" si="0"/>
        <v>0</v>
      </c>
      <c r="N14" s="54" t="e">
        <f t="shared" si="1"/>
        <v>#DIV/0!</v>
      </c>
      <c r="O14" s="54">
        <f t="shared" si="2"/>
        <v>0</v>
      </c>
      <c r="P14" s="54" t="e">
        <f t="shared" si="3"/>
        <v>#DIV/0!</v>
      </c>
      <c r="Q14" s="54">
        <f t="shared" si="4"/>
        <v>-95786.49</v>
      </c>
      <c r="R14" s="54">
        <f t="shared" si="5"/>
        <v>0</v>
      </c>
    </row>
    <row r="15" spans="1:18" s="7" customFormat="1" ht="45.75" customHeight="1" x14ac:dyDescent="0.25">
      <c r="A15" s="20" t="s">
        <v>37</v>
      </c>
      <c r="B15" s="58">
        <v>923</v>
      </c>
      <c r="C15" s="58" t="s">
        <v>8</v>
      </c>
      <c r="D15" s="58" t="s">
        <v>23</v>
      </c>
      <c r="E15" s="58" t="s">
        <v>10</v>
      </c>
      <c r="F15" s="58" t="s">
        <v>11</v>
      </c>
      <c r="G15" s="59"/>
      <c r="H15" s="60">
        <f>H16+H21+H30</f>
        <v>78438389.079999998</v>
      </c>
      <c r="I15" s="60">
        <f>I16+I21+I30</f>
        <v>92256270.650000006</v>
      </c>
      <c r="J15" s="60">
        <f>J16+J21+J30</f>
        <v>89232048.260000005</v>
      </c>
      <c r="K15" s="60">
        <f>K16+K21+K30</f>
        <v>89232048.260000005</v>
      </c>
      <c r="L15" s="60">
        <f>L16+L21+L30</f>
        <v>87748984.049999997</v>
      </c>
      <c r="M15" s="45">
        <f t="shared" si="0"/>
        <v>-3024222.3900000006</v>
      </c>
      <c r="N15" s="45">
        <f t="shared" si="1"/>
        <v>96.721932971393102</v>
      </c>
      <c r="O15" s="45">
        <f t="shared" si="2"/>
        <v>-1483064.2100000083</v>
      </c>
      <c r="P15" s="45">
        <f t="shared" si="3"/>
        <v>98.337969105361424</v>
      </c>
      <c r="Q15" s="45">
        <f t="shared" si="4"/>
        <v>9310594.9699999988</v>
      </c>
      <c r="R15" s="45">
        <f t="shared" si="5"/>
        <v>111.86994669217907</v>
      </c>
    </row>
    <row r="16" spans="1:18" s="7" customFormat="1" ht="41.25" customHeight="1" x14ac:dyDescent="0.25">
      <c r="A16" s="79" t="s">
        <v>66</v>
      </c>
      <c r="B16" s="75">
        <v>923</v>
      </c>
      <c r="C16" s="80" t="s">
        <v>8</v>
      </c>
      <c r="D16" s="80" t="s">
        <v>23</v>
      </c>
      <c r="E16" s="75">
        <v>400000000</v>
      </c>
      <c r="F16" s="80" t="s">
        <v>11</v>
      </c>
      <c r="G16" s="75"/>
      <c r="H16" s="81">
        <f>H17+H18+H19+H20</f>
        <v>360219</v>
      </c>
      <c r="I16" s="81">
        <f>I17+I18+I19+I20</f>
        <v>807247</v>
      </c>
      <c r="J16" s="81">
        <f>J17+J18+J19+J20</f>
        <v>424525</v>
      </c>
      <c r="K16" s="81">
        <f>K17+K18+K19+K20</f>
        <v>424525</v>
      </c>
      <c r="L16" s="81">
        <f>L17+L18+L19+L20</f>
        <v>424525</v>
      </c>
      <c r="M16" s="82">
        <f t="shared" si="0"/>
        <v>-382722</v>
      </c>
      <c r="N16" s="82">
        <f t="shared" si="1"/>
        <v>52.589232291975073</v>
      </c>
      <c r="O16" s="82">
        <f t="shared" si="2"/>
        <v>0</v>
      </c>
      <c r="P16" s="82">
        <f t="shared" si="3"/>
        <v>100</v>
      </c>
      <c r="Q16" s="82">
        <f t="shared" si="4"/>
        <v>64306</v>
      </c>
      <c r="R16" s="82">
        <f t="shared" si="5"/>
        <v>117.85191786107896</v>
      </c>
    </row>
    <row r="17" spans="1:18" s="5" customFormat="1" ht="72" customHeight="1" x14ac:dyDescent="0.25">
      <c r="A17" s="21" t="s">
        <v>67</v>
      </c>
      <c r="B17" s="52">
        <v>923</v>
      </c>
      <c r="C17" s="52" t="s">
        <v>8</v>
      </c>
      <c r="D17" s="52" t="s">
        <v>23</v>
      </c>
      <c r="E17" s="52">
        <v>431173080</v>
      </c>
      <c r="F17" s="52" t="s">
        <v>11</v>
      </c>
      <c r="G17" s="52"/>
      <c r="H17" s="61">
        <v>203562</v>
      </c>
      <c r="I17" s="61">
        <v>244300</v>
      </c>
      <c r="J17" s="61">
        <v>246505</v>
      </c>
      <c r="K17" s="61">
        <v>246505</v>
      </c>
      <c r="L17" s="61">
        <v>246505</v>
      </c>
      <c r="M17" s="54">
        <f t="shared" si="0"/>
        <v>2205</v>
      </c>
      <c r="N17" s="54">
        <f t="shared" si="1"/>
        <v>100.90257879656161</v>
      </c>
      <c r="O17" s="54">
        <f t="shared" si="2"/>
        <v>0</v>
      </c>
      <c r="P17" s="54">
        <f t="shared" si="3"/>
        <v>100</v>
      </c>
      <c r="Q17" s="54">
        <f t="shared" si="4"/>
        <v>42943</v>
      </c>
      <c r="R17" s="54">
        <f t="shared" si="5"/>
        <v>121.09578408543835</v>
      </c>
    </row>
    <row r="18" spans="1:18" s="5" customFormat="1" ht="67.5" x14ac:dyDescent="0.25">
      <c r="A18" s="22" t="s">
        <v>68</v>
      </c>
      <c r="B18" s="51">
        <v>923</v>
      </c>
      <c r="C18" s="51" t="s">
        <v>8</v>
      </c>
      <c r="D18" s="51" t="s">
        <v>23</v>
      </c>
      <c r="E18" s="51">
        <v>431173140</v>
      </c>
      <c r="F18" s="51" t="s">
        <v>11</v>
      </c>
      <c r="G18" s="51"/>
      <c r="H18" s="55">
        <v>57000</v>
      </c>
      <c r="I18" s="55">
        <v>58600</v>
      </c>
      <c r="J18" s="55">
        <v>59100</v>
      </c>
      <c r="K18" s="55">
        <v>59100</v>
      </c>
      <c r="L18" s="55">
        <v>59100</v>
      </c>
      <c r="M18" s="54">
        <f t="shared" si="0"/>
        <v>500</v>
      </c>
      <c r="N18" s="54">
        <f t="shared" si="1"/>
        <v>100.85324232081912</v>
      </c>
      <c r="O18" s="54">
        <f t="shared" si="2"/>
        <v>0</v>
      </c>
      <c r="P18" s="54">
        <f t="shared" si="3"/>
        <v>100</v>
      </c>
      <c r="Q18" s="54">
        <f t="shared" si="4"/>
        <v>2100</v>
      </c>
      <c r="R18" s="54">
        <f t="shared" si="5"/>
        <v>103.68421052631578</v>
      </c>
    </row>
    <row r="19" spans="1:18" s="5" customFormat="1" ht="67.5" x14ac:dyDescent="0.25">
      <c r="A19" s="23" t="s">
        <v>69</v>
      </c>
      <c r="B19" s="56">
        <v>923</v>
      </c>
      <c r="C19" s="56" t="s">
        <v>8</v>
      </c>
      <c r="D19" s="56" t="s">
        <v>23</v>
      </c>
      <c r="E19" s="56">
        <v>431173195</v>
      </c>
      <c r="F19" s="73" t="s">
        <v>11</v>
      </c>
      <c r="G19" s="56"/>
      <c r="H19" s="55">
        <v>13900</v>
      </c>
      <c r="I19" s="55">
        <v>16600</v>
      </c>
      <c r="J19" s="55">
        <v>16800</v>
      </c>
      <c r="K19" s="55">
        <v>16800</v>
      </c>
      <c r="L19" s="55">
        <v>16800</v>
      </c>
      <c r="M19" s="54">
        <f t="shared" si="0"/>
        <v>200</v>
      </c>
      <c r="N19" s="54">
        <f t="shared" si="1"/>
        <v>101.20481927710843</v>
      </c>
      <c r="O19" s="54">
        <f t="shared" si="2"/>
        <v>0</v>
      </c>
      <c r="P19" s="54">
        <f t="shared" si="3"/>
        <v>100</v>
      </c>
      <c r="Q19" s="54">
        <f t="shared" si="4"/>
        <v>2900</v>
      </c>
      <c r="R19" s="54">
        <f>L19/H19*100</f>
        <v>120.86330935251799</v>
      </c>
    </row>
    <row r="20" spans="1:18" s="5" customFormat="1" ht="56.25" x14ac:dyDescent="0.25">
      <c r="A20" s="83" t="s">
        <v>70</v>
      </c>
      <c r="B20" s="56">
        <v>923</v>
      </c>
      <c r="C20" s="56" t="s">
        <v>8</v>
      </c>
      <c r="D20" s="56" t="s">
        <v>23</v>
      </c>
      <c r="E20" s="56">
        <v>432173120</v>
      </c>
      <c r="F20" s="73" t="s">
        <v>11</v>
      </c>
      <c r="G20" s="56"/>
      <c r="H20" s="55">
        <v>85757</v>
      </c>
      <c r="I20" s="55">
        <v>487747</v>
      </c>
      <c r="J20" s="55">
        <v>102120</v>
      </c>
      <c r="K20" s="55">
        <v>102120</v>
      </c>
      <c r="L20" s="55">
        <v>102120</v>
      </c>
      <c r="M20" s="54">
        <f t="shared" si="0"/>
        <v>-385627</v>
      </c>
      <c r="N20" s="54">
        <f t="shared" si="1"/>
        <v>20.937084185038554</v>
      </c>
      <c r="O20" s="54">
        <f t="shared" si="2"/>
        <v>0</v>
      </c>
      <c r="P20" s="54">
        <f t="shared" si="3"/>
        <v>100</v>
      </c>
      <c r="Q20" s="54">
        <f t="shared" si="4"/>
        <v>16363</v>
      </c>
      <c r="R20" s="54">
        <f>L20/H20*100</f>
        <v>119.08065813869422</v>
      </c>
    </row>
    <row r="21" spans="1:18" s="8" customFormat="1" ht="33.75" x14ac:dyDescent="0.25">
      <c r="A21" s="29" t="s">
        <v>71</v>
      </c>
      <c r="B21" s="65">
        <v>923</v>
      </c>
      <c r="C21" s="65" t="s">
        <v>8</v>
      </c>
      <c r="D21" s="65" t="s">
        <v>23</v>
      </c>
      <c r="E21" s="84" t="s">
        <v>72</v>
      </c>
      <c r="F21" s="84" t="s">
        <v>11</v>
      </c>
      <c r="G21" s="65"/>
      <c r="H21" s="76">
        <f>H22+H23+H24+H25+H26+H27+H28+H29</f>
        <v>4269080.24</v>
      </c>
      <c r="I21" s="76">
        <f>I22+I23+I24+I25+I26+I27+I28+I29</f>
        <v>7820192.3899999997</v>
      </c>
      <c r="J21" s="76">
        <f>J22+J23+J24+J25+J26+J27+J28+J29</f>
        <v>5618790</v>
      </c>
      <c r="K21" s="76">
        <f>K22+K23+K24+K25+K26+K27+K28+K29</f>
        <v>5618790</v>
      </c>
      <c r="L21" s="76">
        <f>L22+L23+L24+L25+L26+L27+L28+L29</f>
        <v>5618198.9199999999</v>
      </c>
      <c r="M21" s="82">
        <f t="shared" si="0"/>
        <v>-2201402.3899999997</v>
      </c>
      <c r="N21" s="82">
        <f>J21/I21*100</f>
        <v>71.849766857206447</v>
      </c>
      <c r="O21" s="82">
        <f t="shared" si="2"/>
        <v>-591.08000000007451</v>
      </c>
      <c r="P21" s="82">
        <f t="shared" si="3"/>
        <v>99.989480297359393</v>
      </c>
      <c r="Q21" s="82">
        <f t="shared" si="4"/>
        <v>1349118.6799999997</v>
      </c>
      <c r="R21" s="82">
        <f>L21/H21*100</f>
        <v>131.60209235139604</v>
      </c>
    </row>
    <row r="22" spans="1:18" s="5" customFormat="1" ht="22.5" x14ac:dyDescent="0.25">
      <c r="A22" s="25" t="s">
        <v>73</v>
      </c>
      <c r="B22" s="56">
        <v>923</v>
      </c>
      <c r="C22" s="56" t="s">
        <v>8</v>
      </c>
      <c r="D22" s="56" t="s">
        <v>23</v>
      </c>
      <c r="E22" s="73" t="s">
        <v>75</v>
      </c>
      <c r="F22" s="56">
        <v>200</v>
      </c>
      <c r="G22" s="56"/>
      <c r="H22" s="55">
        <v>43250</v>
      </c>
      <c r="I22" s="55">
        <v>0</v>
      </c>
      <c r="J22" s="55">
        <v>0</v>
      </c>
      <c r="K22" s="55">
        <v>0</v>
      </c>
      <c r="L22" s="55">
        <v>0</v>
      </c>
      <c r="M22" s="54">
        <f t="shared" si="0"/>
        <v>0</v>
      </c>
      <c r="N22" s="54" t="e">
        <f t="shared" si="1"/>
        <v>#DIV/0!</v>
      </c>
      <c r="O22" s="54">
        <f t="shared" si="2"/>
        <v>0</v>
      </c>
      <c r="P22" s="54" t="e">
        <f t="shared" si="3"/>
        <v>#DIV/0!</v>
      </c>
      <c r="Q22" s="54">
        <f t="shared" si="4"/>
        <v>-43250</v>
      </c>
      <c r="R22" s="54">
        <f t="shared" si="5"/>
        <v>0</v>
      </c>
    </row>
    <row r="23" spans="1:18" s="5" customFormat="1" ht="22.5" x14ac:dyDescent="0.25">
      <c r="A23" s="22" t="s">
        <v>74</v>
      </c>
      <c r="B23" s="56">
        <v>923</v>
      </c>
      <c r="C23" s="56" t="s">
        <v>8</v>
      </c>
      <c r="D23" s="56" t="s">
        <v>23</v>
      </c>
      <c r="E23" s="73" t="s">
        <v>76</v>
      </c>
      <c r="F23" s="56">
        <v>200</v>
      </c>
      <c r="G23" s="56"/>
      <c r="H23" s="55">
        <v>65250</v>
      </c>
      <c r="I23" s="55">
        <v>0</v>
      </c>
      <c r="J23" s="55">
        <v>0</v>
      </c>
      <c r="K23" s="55">
        <v>0</v>
      </c>
      <c r="L23" s="55">
        <v>0</v>
      </c>
      <c r="M23" s="54">
        <f t="shared" si="0"/>
        <v>0</v>
      </c>
      <c r="N23" s="54" t="e">
        <f t="shared" si="1"/>
        <v>#DIV/0!</v>
      </c>
      <c r="O23" s="54">
        <f t="shared" si="2"/>
        <v>0</v>
      </c>
      <c r="P23" s="54" t="e">
        <f t="shared" si="3"/>
        <v>#DIV/0!</v>
      </c>
      <c r="Q23" s="54">
        <f t="shared" si="4"/>
        <v>-65250</v>
      </c>
      <c r="R23" s="54">
        <f t="shared" si="5"/>
        <v>0</v>
      </c>
    </row>
    <row r="24" spans="1:18" s="8" customFormat="1" ht="22.5" x14ac:dyDescent="0.25">
      <c r="A24" s="22" t="s">
        <v>77</v>
      </c>
      <c r="B24" s="56">
        <v>923</v>
      </c>
      <c r="C24" s="56" t="s">
        <v>8</v>
      </c>
      <c r="D24" s="56" t="s">
        <v>23</v>
      </c>
      <c r="E24" s="56" t="s">
        <v>78</v>
      </c>
      <c r="F24" s="56">
        <v>200</v>
      </c>
      <c r="G24" s="56"/>
      <c r="H24" s="55">
        <v>3345580.24</v>
      </c>
      <c r="I24" s="55">
        <v>5941202.3899999997</v>
      </c>
      <c r="J24" s="55">
        <v>3739800</v>
      </c>
      <c r="K24" s="55">
        <v>3739800</v>
      </c>
      <c r="L24" s="55">
        <v>3739796.12</v>
      </c>
      <c r="M24" s="54">
        <f t="shared" si="0"/>
        <v>-2201402.3899999997</v>
      </c>
      <c r="N24" s="54">
        <f t="shared" si="1"/>
        <v>62.946854096313665</v>
      </c>
      <c r="O24" s="54">
        <f t="shared" si="2"/>
        <v>-3.8799999998882413</v>
      </c>
      <c r="P24" s="54">
        <f t="shared" si="3"/>
        <v>99.99989625113642</v>
      </c>
      <c r="Q24" s="54">
        <f t="shared" si="4"/>
        <v>394215.87999999989</v>
      </c>
      <c r="R24" s="54">
        <f t="shared" si="5"/>
        <v>111.78318413310571</v>
      </c>
    </row>
    <row r="25" spans="1:18" s="7" customFormat="1" ht="51.75" customHeight="1" x14ac:dyDescent="0.25">
      <c r="A25" s="22" t="s">
        <v>79</v>
      </c>
      <c r="B25" s="56">
        <v>923</v>
      </c>
      <c r="C25" s="56" t="s">
        <v>8</v>
      </c>
      <c r="D25" s="56" t="s">
        <v>23</v>
      </c>
      <c r="E25" s="73" t="s">
        <v>80</v>
      </c>
      <c r="F25" s="56">
        <v>200</v>
      </c>
      <c r="G25" s="56"/>
      <c r="H25" s="55">
        <v>239484.4</v>
      </c>
      <c r="I25" s="55">
        <v>1076990</v>
      </c>
      <c r="J25" s="55">
        <v>1076990</v>
      </c>
      <c r="K25" s="55">
        <v>1076990</v>
      </c>
      <c r="L25" s="55">
        <v>1076990</v>
      </c>
      <c r="M25" s="54">
        <f t="shared" si="0"/>
        <v>0</v>
      </c>
      <c r="N25" s="54">
        <f t="shared" si="1"/>
        <v>100</v>
      </c>
      <c r="O25" s="54">
        <f t="shared" si="2"/>
        <v>0</v>
      </c>
      <c r="P25" s="54">
        <f t="shared" si="3"/>
        <v>100</v>
      </c>
      <c r="Q25" s="54">
        <f t="shared" si="4"/>
        <v>837505.6</v>
      </c>
      <c r="R25" s="54">
        <f t="shared" si="5"/>
        <v>449.71196453714731</v>
      </c>
    </row>
    <row r="26" spans="1:18" s="8" customFormat="1" ht="55.9" customHeight="1" x14ac:dyDescent="0.25">
      <c r="A26" s="22" t="s">
        <v>81</v>
      </c>
      <c r="B26" s="56">
        <v>923</v>
      </c>
      <c r="C26" s="56" t="s">
        <v>8</v>
      </c>
      <c r="D26" s="56" t="s">
        <v>23</v>
      </c>
      <c r="E26" s="73" t="s">
        <v>82</v>
      </c>
      <c r="F26" s="56">
        <v>200</v>
      </c>
      <c r="G26" s="57"/>
      <c r="H26" s="55">
        <v>29999</v>
      </c>
      <c r="I26" s="55">
        <v>0</v>
      </c>
      <c r="J26" s="55">
        <v>0</v>
      </c>
      <c r="K26" s="55">
        <v>0</v>
      </c>
      <c r="L26" s="55">
        <v>0</v>
      </c>
      <c r="M26" s="54">
        <f t="shared" si="0"/>
        <v>0</v>
      </c>
      <c r="N26" s="54" t="e">
        <f t="shared" si="1"/>
        <v>#DIV/0!</v>
      </c>
      <c r="O26" s="54">
        <f t="shared" si="2"/>
        <v>0</v>
      </c>
      <c r="P26" s="54" t="e">
        <f t="shared" si="3"/>
        <v>#DIV/0!</v>
      </c>
      <c r="Q26" s="54">
        <f t="shared" si="4"/>
        <v>-29999</v>
      </c>
      <c r="R26" s="54">
        <f>L26/H26*100</f>
        <v>0</v>
      </c>
    </row>
    <row r="27" spans="1:18" s="5" customFormat="1" ht="45" x14ac:dyDescent="0.25">
      <c r="A27" s="22" t="s">
        <v>83</v>
      </c>
      <c r="B27" s="56">
        <v>923</v>
      </c>
      <c r="C27" s="56" t="s">
        <v>8</v>
      </c>
      <c r="D27" s="56" t="s">
        <v>23</v>
      </c>
      <c r="E27" s="73" t="s">
        <v>84</v>
      </c>
      <c r="F27" s="56">
        <v>200</v>
      </c>
      <c r="G27" s="56"/>
      <c r="H27" s="55">
        <v>435006.6</v>
      </c>
      <c r="I27" s="55">
        <v>532700</v>
      </c>
      <c r="J27" s="55">
        <v>532700</v>
      </c>
      <c r="K27" s="55">
        <v>532700</v>
      </c>
      <c r="L27" s="55">
        <v>532112.80000000005</v>
      </c>
      <c r="M27" s="54">
        <f t="shared" si="0"/>
        <v>0</v>
      </c>
      <c r="N27" s="54">
        <f t="shared" si="1"/>
        <v>100</v>
      </c>
      <c r="O27" s="54">
        <f t="shared" si="2"/>
        <v>-587.19999999995343</v>
      </c>
      <c r="P27" s="54">
        <f t="shared" si="3"/>
        <v>99.889769100807214</v>
      </c>
      <c r="Q27" s="54">
        <f t="shared" si="4"/>
        <v>97106.20000000007</v>
      </c>
      <c r="R27" s="54">
        <f>L27/H27*100</f>
        <v>122.32292567515069</v>
      </c>
    </row>
    <row r="28" spans="1:18" s="5" customFormat="1" ht="33.75" x14ac:dyDescent="0.25">
      <c r="A28" s="83" t="s">
        <v>85</v>
      </c>
      <c r="B28" s="56">
        <v>923</v>
      </c>
      <c r="C28" s="56" t="s">
        <v>8</v>
      </c>
      <c r="D28" s="56" t="s">
        <v>23</v>
      </c>
      <c r="E28" s="73" t="s">
        <v>86</v>
      </c>
      <c r="F28" s="56">
        <v>200</v>
      </c>
      <c r="G28" s="56"/>
      <c r="H28" s="55">
        <v>14020</v>
      </c>
      <c r="I28" s="55">
        <v>0</v>
      </c>
      <c r="J28" s="55">
        <v>0</v>
      </c>
      <c r="K28" s="55">
        <v>0</v>
      </c>
      <c r="L28" s="55">
        <v>0</v>
      </c>
      <c r="M28" s="54">
        <f t="shared" si="0"/>
        <v>0</v>
      </c>
      <c r="N28" s="54" t="e">
        <f t="shared" si="1"/>
        <v>#DIV/0!</v>
      </c>
      <c r="O28" s="54">
        <f t="shared" si="2"/>
        <v>0</v>
      </c>
      <c r="P28" s="54" t="e">
        <f t="shared" si="3"/>
        <v>#DIV/0!</v>
      </c>
      <c r="Q28" s="54">
        <f t="shared" si="4"/>
        <v>-14020</v>
      </c>
      <c r="R28" s="54">
        <f>L28/H28*100</f>
        <v>0</v>
      </c>
    </row>
    <row r="29" spans="1:18" s="5" customFormat="1" ht="56.25" x14ac:dyDescent="0.25">
      <c r="A29" s="22" t="s">
        <v>87</v>
      </c>
      <c r="B29" s="56">
        <v>923</v>
      </c>
      <c r="C29" s="56" t="s">
        <v>8</v>
      </c>
      <c r="D29" s="56" t="s">
        <v>23</v>
      </c>
      <c r="E29" s="73" t="s">
        <v>88</v>
      </c>
      <c r="F29" s="56">
        <v>240</v>
      </c>
      <c r="G29" s="56"/>
      <c r="H29" s="55">
        <v>96490</v>
      </c>
      <c r="I29" s="55">
        <v>269300</v>
      </c>
      <c r="J29" s="55">
        <v>269300</v>
      </c>
      <c r="K29" s="55">
        <v>269300</v>
      </c>
      <c r="L29" s="55">
        <v>269300</v>
      </c>
      <c r="M29" s="54">
        <f t="shared" si="0"/>
        <v>0</v>
      </c>
      <c r="N29" s="54">
        <f t="shared" si="1"/>
        <v>100</v>
      </c>
      <c r="O29" s="54">
        <f t="shared" si="2"/>
        <v>0</v>
      </c>
      <c r="P29" s="54">
        <f t="shared" si="3"/>
        <v>100</v>
      </c>
      <c r="Q29" s="54">
        <f t="shared" si="4"/>
        <v>172810</v>
      </c>
      <c r="R29" s="54">
        <f>L29/H29*100</f>
        <v>279.09627940719247</v>
      </c>
    </row>
    <row r="30" spans="1:18" s="8" customFormat="1" ht="24" customHeight="1" x14ac:dyDescent="0.25">
      <c r="A30" s="29" t="s">
        <v>89</v>
      </c>
      <c r="B30" s="65">
        <v>923</v>
      </c>
      <c r="C30" s="65" t="s">
        <v>8</v>
      </c>
      <c r="D30" s="65" t="s">
        <v>23</v>
      </c>
      <c r="E30" s="65">
        <v>9900000000</v>
      </c>
      <c r="F30" s="84" t="s">
        <v>11</v>
      </c>
      <c r="G30" s="65"/>
      <c r="H30" s="76">
        <f>H31+H32+H33+H34+H35+H36+H37+H38</f>
        <v>73809089.840000004</v>
      </c>
      <c r="I30" s="76">
        <f>I31+I32+I33+I34+I35+I36+I37+I38</f>
        <v>83628831.260000005</v>
      </c>
      <c r="J30" s="76">
        <f>J31+J32+J33+J34+J35+J36+J37+J38</f>
        <v>83188733.260000005</v>
      </c>
      <c r="K30" s="76">
        <f>K31+K32+K33+K34+K35+K36+K37+K38</f>
        <v>83188733.260000005</v>
      </c>
      <c r="L30" s="76">
        <f>L31+L32+L33+L34+L35+L36+L37+L38</f>
        <v>81706260.129999995</v>
      </c>
      <c r="M30" s="82">
        <f t="shared" si="0"/>
        <v>-440098</v>
      </c>
      <c r="N30" s="82">
        <f>J30/I30*100</f>
        <v>99.473748474815167</v>
      </c>
      <c r="O30" s="82">
        <f t="shared" si="2"/>
        <v>-1482473.1300000101</v>
      </c>
      <c r="P30" s="82">
        <f t="shared" si="3"/>
        <v>98.217940011940499</v>
      </c>
      <c r="Q30" s="82">
        <f t="shared" si="4"/>
        <v>7897170.2899999917</v>
      </c>
      <c r="R30" s="82">
        <f>L30/H30*100</f>
        <v>110.69945491418349</v>
      </c>
    </row>
    <row r="31" spans="1:18" s="5" customFormat="1" ht="45" x14ac:dyDescent="0.25">
      <c r="A31" s="22" t="s">
        <v>90</v>
      </c>
      <c r="B31" s="56">
        <v>923</v>
      </c>
      <c r="C31" s="56" t="s">
        <v>8</v>
      </c>
      <c r="D31" s="56" t="s">
        <v>23</v>
      </c>
      <c r="E31" s="56">
        <v>9900051200</v>
      </c>
      <c r="F31" s="56">
        <v>240</v>
      </c>
      <c r="G31" s="56"/>
      <c r="H31" s="55">
        <v>512172</v>
      </c>
      <c r="I31" s="55">
        <v>111814</v>
      </c>
      <c r="J31" s="55">
        <v>111814</v>
      </c>
      <c r="K31" s="55">
        <v>111814</v>
      </c>
      <c r="L31" s="55">
        <v>111814</v>
      </c>
      <c r="M31" s="54">
        <f t="shared" si="0"/>
        <v>0</v>
      </c>
      <c r="N31" s="54">
        <f t="shared" si="1"/>
        <v>100</v>
      </c>
      <c r="O31" s="54">
        <f t="shared" si="2"/>
        <v>0</v>
      </c>
      <c r="P31" s="54">
        <f t="shared" si="3"/>
        <v>100</v>
      </c>
      <c r="Q31" s="54">
        <f t="shared" si="4"/>
        <v>-400358</v>
      </c>
      <c r="R31" s="54">
        <f t="shared" si="5"/>
        <v>21.831337909920887</v>
      </c>
    </row>
    <row r="32" spans="1:18" s="5" customFormat="1" ht="45" x14ac:dyDescent="0.25">
      <c r="A32" s="83" t="s">
        <v>65</v>
      </c>
      <c r="B32" s="56">
        <v>923</v>
      </c>
      <c r="C32" s="56" t="s">
        <v>8</v>
      </c>
      <c r="D32" s="56" t="s">
        <v>23</v>
      </c>
      <c r="E32" s="56">
        <v>9900055492</v>
      </c>
      <c r="F32" s="56">
        <v>120</v>
      </c>
      <c r="G32" s="56"/>
      <c r="H32" s="55">
        <v>375777.76</v>
      </c>
      <c r="I32" s="55">
        <v>0</v>
      </c>
      <c r="J32" s="55">
        <v>0</v>
      </c>
      <c r="K32" s="55">
        <v>0</v>
      </c>
      <c r="L32" s="55">
        <v>0</v>
      </c>
      <c r="M32" s="54">
        <f t="shared" si="0"/>
        <v>0</v>
      </c>
      <c r="N32" s="54" t="e">
        <f t="shared" si="1"/>
        <v>#DIV/0!</v>
      </c>
      <c r="O32" s="54">
        <f t="shared" si="2"/>
        <v>0</v>
      </c>
      <c r="P32" s="54" t="e">
        <f t="shared" si="3"/>
        <v>#DIV/0!</v>
      </c>
      <c r="Q32" s="54">
        <f t="shared" si="4"/>
        <v>-375777.76</v>
      </c>
      <c r="R32" s="54">
        <f t="shared" si="5"/>
        <v>0</v>
      </c>
    </row>
    <row r="33" spans="1:18" s="5" customFormat="1" ht="67.5" x14ac:dyDescent="0.25">
      <c r="A33" s="22" t="s">
        <v>91</v>
      </c>
      <c r="B33" s="56">
        <v>923</v>
      </c>
      <c r="C33" s="56" t="s">
        <v>8</v>
      </c>
      <c r="D33" s="56" t="s">
        <v>23</v>
      </c>
      <c r="E33" s="56">
        <v>9900073050</v>
      </c>
      <c r="F33" s="73" t="s">
        <v>11</v>
      </c>
      <c r="G33" s="56"/>
      <c r="H33" s="55">
        <v>2899040.14</v>
      </c>
      <c r="I33" s="55">
        <v>3465200</v>
      </c>
      <c r="J33" s="55">
        <v>3495600</v>
      </c>
      <c r="K33" s="55">
        <v>3495600</v>
      </c>
      <c r="L33" s="55">
        <v>3453219.02</v>
      </c>
      <c r="M33" s="54">
        <f t="shared" si="0"/>
        <v>30400</v>
      </c>
      <c r="N33" s="54">
        <f t="shared" si="1"/>
        <v>100.87729423987071</v>
      </c>
      <c r="O33" s="54">
        <f t="shared" si="2"/>
        <v>-42380.979999999981</v>
      </c>
      <c r="P33" s="54">
        <f t="shared" si="3"/>
        <v>98.787590685433116</v>
      </c>
      <c r="Q33" s="54">
        <f t="shared" si="4"/>
        <v>554178.87999999989</v>
      </c>
      <c r="R33" s="54">
        <f t="shared" si="5"/>
        <v>119.11594366540919</v>
      </c>
    </row>
    <row r="34" spans="1:18" s="8" customFormat="1" ht="67.5" x14ac:dyDescent="0.25">
      <c r="A34" s="22" t="s">
        <v>92</v>
      </c>
      <c r="B34" s="56">
        <v>923</v>
      </c>
      <c r="C34" s="56" t="s">
        <v>8</v>
      </c>
      <c r="D34" s="56" t="s">
        <v>23</v>
      </c>
      <c r="E34" s="73">
        <v>9900073070</v>
      </c>
      <c r="F34" s="73" t="s">
        <v>11</v>
      </c>
      <c r="G34" s="56"/>
      <c r="H34" s="55">
        <v>84925</v>
      </c>
      <c r="I34" s="55">
        <v>101237</v>
      </c>
      <c r="J34" s="55">
        <v>102119</v>
      </c>
      <c r="K34" s="55">
        <v>102119</v>
      </c>
      <c r="L34" s="55">
        <v>102119</v>
      </c>
      <c r="M34" s="54">
        <f t="shared" si="0"/>
        <v>882</v>
      </c>
      <c r="N34" s="54">
        <f t="shared" si="1"/>
        <v>100.87122297183836</v>
      </c>
      <c r="O34" s="54">
        <f t="shared" si="2"/>
        <v>0</v>
      </c>
      <c r="P34" s="54">
        <f t="shared" si="3"/>
        <v>100</v>
      </c>
      <c r="Q34" s="54">
        <f t="shared" si="4"/>
        <v>17194</v>
      </c>
      <c r="R34" s="54">
        <f t="shared" si="5"/>
        <v>120.24609949955843</v>
      </c>
    </row>
    <row r="35" spans="1:18" s="5" customFormat="1" ht="67.5" x14ac:dyDescent="0.25">
      <c r="A35" s="22" t="s">
        <v>93</v>
      </c>
      <c r="B35" s="56">
        <v>923</v>
      </c>
      <c r="C35" s="56" t="s">
        <v>8</v>
      </c>
      <c r="D35" s="56" t="s">
        <v>23</v>
      </c>
      <c r="E35" s="56">
        <v>9900073150</v>
      </c>
      <c r="F35" s="56" t="s">
        <v>11</v>
      </c>
      <c r="G35" s="56"/>
      <c r="H35" s="55">
        <v>4598</v>
      </c>
      <c r="I35" s="55">
        <v>476700</v>
      </c>
      <c r="J35" s="64">
        <v>4920</v>
      </c>
      <c r="K35" s="64">
        <v>4920</v>
      </c>
      <c r="L35" s="64">
        <v>4920</v>
      </c>
      <c r="M35" s="54">
        <f t="shared" si="0"/>
        <v>-471780</v>
      </c>
      <c r="N35" s="54">
        <f t="shared" si="1"/>
        <v>1.0320956576463183</v>
      </c>
      <c r="O35" s="54">
        <f t="shared" si="2"/>
        <v>0</v>
      </c>
      <c r="P35" s="54">
        <f t="shared" si="3"/>
        <v>100</v>
      </c>
      <c r="Q35" s="54">
        <f t="shared" si="4"/>
        <v>322</v>
      </c>
      <c r="R35" s="54">
        <f t="shared" si="5"/>
        <v>107.00304480208787</v>
      </c>
    </row>
    <row r="36" spans="1:18" s="5" customFormat="1" ht="67.5" x14ac:dyDescent="0.25">
      <c r="A36" s="83" t="s">
        <v>94</v>
      </c>
      <c r="B36" s="56">
        <v>923</v>
      </c>
      <c r="C36" s="56" t="s">
        <v>8</v>
      </c>
      <c r="D36" s="56" t="s">
        <v>23</v>
      </c>
      <c r="E36" s="56">
        <v>9900073160</v>
      </c>
      <c r="F36" s="56">
        <v>240</v>
      </c>
      <c r="G36" s="56"/>
      <c r="H36" s="55">
        <v>18000</v>
      </c>
      <c r="I36" s="55">
        <v>18000</v>
      </c>
      <c r="J36" s="55">
        <v>18000</v>
      </c>
      <c r="K36" s="55">
        <v>18000</v>
      </c>
      <c r="L36" s="55">
        <v>18000</v>
      </c>
      <c r="M36" s="54">
        <f t="shared" si="0"/>
        <v>0</v>
      </c>
      <c r="N36" s="54">
        <f t="shared" si="1"/>
        <v>100</v>
      </c>
      <c r="O36" s="54">
        <f t="shared" si="2"/>
        <v>0</v>
      </c>
      <c r="P36" s="54">
        <f t="shared" si="3"/>
        <v>100</v>
      </c>
      <c r="Q36" s="54">
        <f t="shared" si="4"/>
        <v>0</v>
      </c>
      <c r="R36" s="54">
        <f t="shared" si="5"/>
        <v>100</v>
      </c>
    </row>
    <row r="37" spans="1:18" s="5" customFormat="1" ht="67.5" x14ac:dyDescent="0.25">
      <c r="A37" s="22" t="s">
        <v>95</v>
      </c>
      <c r="B37" s="56">
        <v>923</v>
      </c>
      <c r="C37" s="56" t="s">
        <v>8</v>
      </c>
      <c r="D37" s="56" t="s">
        <v>23</v>
      </c>
      <c r="E37" s="56">
        <v>9900073180</v>
      </c>
      <c r="F37" s="73" t="s">
        <v>11</v>
      </c>
      <c r="G37" s="56"/>
      <c r="H37" s="55">
        <v>34600</v>
      </c>
      <c r="I37" s="55">
        <v>41500</v>
      </c>
      <c r="J37" s="64">
        <v>41900</v>
      </c>
      <c r="K37" s="64">
        <v>41900</v>
      </c>
      <c r="L37" s="64">
        <v>41900</v>
      </c>
      <c r="M37" s="54">
        <f t="shared" si="0"/>
        <v>400</v>
      </c>
      <c r="N37" s="54">
        <f t="shared" si="1"/>
        <v>100.96385542168676</v>
      </c>
      <c r="O37" s="54">
        <f t="shared" si="2"/>
        <v>0</v>
      </c>
      <c r="P37" s="54">
        <f t="shared" si="3"/>
        <v>100</v>
      </c>
      <c r="Q37" s="54">
        <f t="shared" si="4"/>
        <v>7300</v>
      </c>
      <c r="R37" s="54">
        <f t="shared" si="5"/>
        <v>121.09826589595376</v>
      </c>
    </row>
    <row r="38" spans="1:18" s="8" customFormat="1" ht="33.75" x14ac:dyDescent="0.25">
      <c r="A38" s="22" t="s">
        <v>96</v>
      </c>
      <c r="B38" s="56">
        <v>923</v>
      </c>
      <c r="C38" s="56" t="s">
        <v>8</v>
      </c>
      <c r="D38" s="56" t="s">
        <v>23</v>
      </c>
      <c r="E38" s="56">
        <v>9900092040</v>
      </c>
      <c r="F38" s="73" t="s">
        <v>11</v>
      </c>
      <c r="G38" s="56"/>
      <c r="H38" s="55">
        <v>69879976.939999998</v>
      </c>
      <c r="I38" s="55">
        <v>79414380.260000005</v>
      </c>
      <c r="J38" s="64">
        <v>79414380.260000005</v>
      </c>
      <c r="K38" s="64">
        <v>79414380.260000005</v>
      </c>
      <c r="L38" s="64">
        <v>77974288.109999999</v>
      </c>
      <c r="M38" s="54">
        <f t="shared" si="0"/>
        <v>0</v>
      </c>
      <c r="N38" s="54">
        <f t="shared" si="1"/>
        <v>100</v>
      </c>
      <c r="O38" s="54">
        <f t="shared" si="2"/>
        <v>-1440092.150000006</v>
      </c>
      <c r="P38" s="54">
        <f t="shared" si="3"/>
        <v>98.186610352828808</v>
      </c>
      <c r="Q38" s="54">
        <f t="shared" si="4"/>
        <v>8094311.1700000018</v>
      </c>
      <c r="R38" s="54">
        <f t="shared" si="5"/>
        <v>111.58316233697371</v>
      </c>
    </row>
    <row r="39" spans="1:18" s="9" customFormat="1" ht="28.5" customHeight="1" x14ac:dyDescent="0.25">
      <c r="A39" s="31" t="s">
        <v>97</v>
      </c>
      <c r="B39" s="118">
        <v>923</v>
      </c>
      <c r="C39" s="118" t="s">
        <v>8</v>
      </c>
      <c r="D39" s="118">
        <v>11</v>
      </c>
      <c r="E39" s="124" t="s">
        <v>10</v>
      </c>
      <c r="F39" s="118" t="s">
        <v>11</v>
      </c>
      <c r="G39" s="119"/>
      <c r="H39" s="120">
        <f>H40</f>
        <v>0</v>
      </c>
      <c r="I39" s="120">
        <f t="shared" ref="I39:L39" si="6">I40</f>
        <v>140000</v>
      </c>
      <c r="J39" s="120">
        <f t="shared" si="6"/>
        <v>140000</v>
      </c>
      <c r="K39" s="120">
        <f t="shared" si="6"/>
        <v>140000</v>
      </c>
      <c r="L39" s="120">
        <f t="shared" si="6"/>
        <v>0</v>
      </c>
      <c r="M39" s="45">
        <f t="shared" si="0"/>
        <v>0</v>
      </c>
      <c r="N39" s="45">
        <f t="shared" si="1"/>
        <v>100</v>
      </c>
      <c r="O39" s="45">
        <f t="shared" si="2"/>
        <v>-140000</v>
      </c>
      <c r="P39" s="45">
        <f t="shared" si="3"/>
        <v>0</v>
      </c>
      <c r="Q39" s="45">
        <f t="shared" si="4"/>
        <v>0</v>
      </c>
      <c r="R39" s="45" t="e">
        <f t="shared" si="5"/>
        <v>#DIV/0!</v>
      </c>
    </row>
    <row r="40" spans="1:18" s="5" customFormat="1" ht="51" customHeight="1" x14ac:dyDescent="0.25">
      <c r="A40" s="83" t="s">
        <v>98</v>
      </c>
      <c r="B40" s="121">
        <v>923</v>
      </c>
      <c r="C40" s="121" t="s">
        <v>8</v>
      </c>
      <c r="D40" s="121">
        <v>11</v>
      </c>
      <c r="E40" s="121">
        <v>9900090300</v>
      </c>
      <c r="F40" s="121">
        <v>800</v>
      </c>
      <c r="G40" s="121"/>
      <c r="H40" s="122">
        <v>0</v>
      </c>
      <c r="I40" s="122">
        <v>140000</v>
      </c>
      <c r="J40" s="122">
        <v>140000</v>
      </c>
      <c r="K40" s="122">
        <v>140000</v>
      </c>
      <c r="L40" s="122">
        <v>0</v>
      </c>
      <c r="M40" s="54">
        <f t="shared" si="0"/>
        <v>0</v>
      </c>
      <c r="N40" s="54">
        <f t="shared" si="1"/>
        <v>100</v>
      </c>
      <c r="O40" s="54">
        <f t="shared" si="2"/>
        <v>-140000</v>
      </c>
      <c r="P40" s="54">
        <f t="shared" si="3"/>
        <v>0</v>
      </c>
      <c r="Q40" s="54">
        <f t="shared" si="4"/>
        <v>0</v>
      </c>
      <c r="R40" s="54" t="e">
        <f t="shared" si="5"/>
        <v>#DIV/0!</v>
      </c>
    </row>
    <row r="41" spans="1:18" s="5" customFormat="1" ht="30.75" customHeight="1" x14ac:dyDescent="0.25">
      <c r="A41" s="24" t="s">
        <v>99</v>
      </c>
      <c r="B41" s="62">
        <v>923</v>
      </c>
      <c r="C41" s="62" t="s">
        <v>8</v>
      </c>
      <c r="D41" s="62">
        <v>13</v>
      </c>
      <c r="E41" s="124" t="s">
        <v>10</v>
      </c>
      <c r="F41" s="62" t="s">
        <v>11</v>
      </c>
      <c r="G41" s="62"/>
      <c r="H41" s="63">
        <f>H42+H45+H52</f>
        <v>29188396.149999999</v>
      </c>
      <c r="I41" s="63">
        <f>I42+I45+I52</f>
        <v>26943307.84</v>
      </c>
      <c r="J41" s="63">
        <f>J42+J45+J52</f>
        <v>26682041.280000001</v>
      </c>
      <c r="K41" s="63">
        <f>K42+K45+K52</f>
        <v>26682041.280000001</v>
      </c>
      <c r="L41" s="63">
        <f>L42+L45+L52</f>
        <v>25540103.440000001</v>
      </c>
      <c r="M41" s="45">
        <f t="shared" si="0"/>
        <v>-261266.55999999866</v>
      </c>
      <c r="N41" s="45">
        <f t="shared" si="1"/>
        <v>99.030310006657302</v>
      </c>
      <c r="O41" s="45">
        <f t="shared" si="2"/>
        <v>-1141937.8399999999</v>
      </c>
      <c r="P41" s="45">
        <f t="shared" si="3"/>
        <v>95.720200609778843</v>
      </c>
      <c r="Q41" s="45">
        <f t="shared" si="4"/>
        <v>-3648292.7099999972</v>
      </c>
      <c r="R41" s="45">
        <f t="shared" si="5"/>
        <v>87.500879831658722</v>
      </c>
    </row>
    <row r="42" spans="1:18" s="5" customFormat="1" ht="45" x14ac:dyDescent="0.25">
      <c r="A42" s="125" t="s">
        <v>66</v>
      </c>
      <c r="B42" s="65">
        <v>923</v>
      </c>
      <c r="C42" s="65" t="s">
        <v>8</v>
      </c>
      <c r="D42" s="65">
        <v>13</v>
      </c>
      <c r="E42" s="65">
        <v>400000000</v>
      </c>
      <c r="F42" s="84" t="s">
        <v>11</v>
      </c>
      <c r="G42" s="65"/>
      <c r="H42" s="76">
        <f>H43+H44</f>
        <v>486755</v>
      </c>
      <c r="I42" s="76">
        <f>I43+I44</f>
        <v>520386.81</v>
      </c>
      <c r="J42" s="126">
        <f>J43+J44</f>
        <v>129845.25</v>
      </c>
      <c r="K42" s="126">
        <f>K43+K44</f>
        <v>129845.25</v>
      </c>
      <c r="L42" s="126">
        <f>L43+L44</f>
        <v>47543.25</v>
      </c>
      <c r="M42" s="82">
        <f t="shared" si="0"/>
        <v>-390541.56</v>
      </c>
      <c r="N42" s="82">
        <f t="shared" si="1"/>
        <v>24.951679693803154</v>
      </c>
      <c r="O42" s="82">
        <f t="shared" si="2"/>
        <v>-82302</v>
      </c>
      <c r="P42" s="82">
        <f t="shared" si="3"/>
        <v>36.615317079369483</v>
      </c>
      <c r="Q42" s="82">
        <f t="shared" si="4"/>
        <v>-439211.75</v>
      </c>
      <c r="R42" s="82">
        <f t="shared" si="5"/>
        <v>9.7673881110620329</v>
      </c>
    </row>
    <row r="43" spans="1:18" s="5" customFormat="1" ht="22.5" x14ac:dyDescent="0.25">
      <c r="A43" s="83" t="s">
        <v>100</v>
      </c>
      <c r="B43" s="56">
        <v>923</v>
      </c>
      <c r="C43" s="56" t="s">
        <v>8</v>
      </c>
      <c r="D43" s="56">
        <v>13</v>
      </c>
      <c r="E43" s="56">
        <v>411100005</v>
      </c>
      <c r="F43" s="56">
        <v>240</v>
      </c>
      <c r="G43" s="56"/>
      <c r="H43" s="55">
        <v>70500</v>
      </c>
      <c r="I43" s="55">
        <v>0</v>
      </c>
      <c r="J43" s="64">
        <v>0</v>
      </c>
      <c r="K43" s="64">
        <v>0</v>
      </c>
      <c r="L43" s="64">
        <v>0</v>
      </c>
      <c r="M43" s="54">
        <f t="shared" si="0"/>
        <v>0</v>
      </c>
      <c r="N43" s="54" t="e">
        <f t="shared" si="1"/>
        <v>#DIV/0!</v>
      </c>
      <c r="O43" s="54">
        <f t="shared" si="2"/>
        <v>0</v>
      </c>
      <c r="P43" s="54" t="e">
        <f t="shared" si="3"/>
        <v>#DIV/0!</v>
      </c>
      <c r="Q43" s="54">
        <f t="shared" si="4"/>
        <v>-70500</v>
      </c>
      <c r="R43" s="54">
        <f t="shared" si="5"/>
        <v>0</v>
      </c>
    </row>
    <row r="44" spans="1:18" s="8" customFormat="1" ht="22.5" x14ac:dyDescent="0.25">
      <c r="A44" s="22" t="s">
        <v>101</v>
      </c>
      <c r="B44" s="56">
        <v>923</v>
      </c>
      <c r="C44" s="56" t="s">
        <v>8</v>
      </c>
      <c r="D44" s="56">
        <v>13</v>
      </c>
      <c r="E44" s="56">
        <v>433100005</v>
      </c>
      <c r="F44" s="56">
        <v>240</v>
      </c>
      <c r="G44" s="56"/>
      <c r="H44" s="55">
        <v>416255</v>
      </c>
      <c r="I44" s="55">
        <v>520386.81</v>
      </c>
      <c r="J44" s="64">
        <v>129845.25</v>
      </c>
      <c r="K44" s="64">
        <v>129845.25</v>
      </c>
      <c r="L44" s="64">
        <v>47543.25</v>
      </c>
      <c r="M44" s="54">
        <f t="shared" si="0"/>
        <v>-390541.56</v>
      </c>
      <c r="N44" s="54">
        <f>J44/I44*100</f>
        <v>24.951679693803154</v>
      </c>
      <c r="O44" s="54">
        <f t="shared" si="2"/>
        <v>-82302</v>
      </c>
      <c r="P44" s="54">
        <f t="shared" si="3"/>
        <v>36.615317079369483</v>
      </c>
      <c r="Q44" s="54">
        <f t="shared" si="4"/>
        <v>-368711.75</v>
      </c>
      <c r="R44" s="54">
        <f t="shared" si="5"/>
        <v>11.421664604629374</v>
      </c>
    </row>
    <row r="45" spans="1:18" s="3" customFormat="1" ht="33.75" x14ac:dyDescent="0.25">
      <c r="A45" s="29" t="s">
        <v>102</v>
      </c>
      <c r="B45" s="65">
        <v>923</v>
      </c>
      <c r="C45" s="65" t="s">
        <v>8</v>
      </c>
      <c r="D45" s="65">
        <v>13</v>
      </c>
      <c r="E45" s="84" t="s">
        <v>72</v>
      </c>
      <c r="F45" s="84" t="s">
        <v>11</v>
      </c>
      <c r="G45" s="65"/>
      <c r="H45" s="76">
        <f>H46+H47+H48+H49+H50+H51</f>
        <v>2745635.31</v>
      </c>
      <c r="I45" s="76">
        <f>I46+I47+I48+I49+I50+I51</f>
        <v>2342215.08</v>
      </c>
      <c r="J45" s="126">
        <f>J46+J47+J48+J49+J50+J51</f>
        <v>2342215.08</v>
      </c>
      <c r="K45" s="126">
        <f>K46+K47+K48+K49+K50+K51</f>
        <v>2342215.08</v>
      </c>
      <c r="L45" s="126">
        <f>L46+L47+L48+L49+L50+L51</f>
        <v>2179640.44</v>
      </c>
      <c r="M45" s="82">
        <f t="shared" si="0"/>
        <v>0</v>
      </c>
      <c r="N45" s="82">
        <f>J45/I45*100</f>
        <v>100</v>
      </c>
      <c r="O45" s="82">
        <f t="shared" si="2"/>
        <v>-162574.64000000013</v>
      </c>
      <c r="P45" s="82">
        <f t="shared" si="3"/>
        <v>93.058936329621773</v>
      </c>
      <c r="Q45" s="82">
        <f t="shared" si="4"/>
        <v>-565994.87000000011</v>
      </c>
      <c r="R45" s="82">
        <f t="shared" si="5"/>
        <v>79.385650092036443</v>
      </c>
    </row>
    <row r="46" spans="1:18" ht="45" x14ac:dyDescent="0.25">
      <c r="A46" s="83" t="s">
        <v>103</v>
      </c>
      <c r="B46" s="56">
        <v>923</v>
      </c>
      <c r="C46" s="56" t="s">
        <v>8</v>
      </c>
      <c r="D46" s="56">
        <v>13</v>
      </c>
      <c r="E46" s="73" t="s">
        <v>104</v>
      </c>
      <c r="F46" s="56">
        <v>240</v>
      </c>
      <c r="G46" s="56"/>
      <c r="H46" s="55">
        <v>650000</v>
      </c>
      <c r="I46" s="55">
        <v>500000</v>
      </c>
      <c r="J46" s="64">
        <v>500000</v>
      </c>
      <c r="K46" s="64">
        <v>500000</v>
      </c>
      <c r="L46" s="64">
        <v>500000</v>
      </c>
      <c r="M46" s="54">
        <f t="shared" si="0"/>
        <v>0</v>
      </c>
      <c r="N46" s="54">
        <f t="shared" si="1"/>
        <v>100</v>
      </c>
      <c r="O46" s="54">
        <f t="shared" si="2"/>
        <v>0</v>
      </c>
      <c r="P46" s="54">
        <f t="shared" si="3"/>
        <v>100</v>
      </c>
      <c r="Q46" s="54">
        <f t="shared" si="4"/>
        <v>-150000</v>
      </c>
      <c r="R46" s="54">
        <f t="shared" si="5"/>
        <v>76.923076923076934</v>
      </c>
    </row>
    <row r="47" spans="1:18" ht="22.5" x14ac:dyDescent="0.25">
      <c r="A47" s="22" t="s">
        <v>105</v>
      </c>
      <c r="B47" s="56">
        <v>923</v>
      </c>
      <c r="C47" s="56" t="s">
        <v>8</v>
      </c>
      <c r="D47" s="56">
        <v>13</v>
      </c>
      <c r="E47" s="73" t="s">
        <v>106</v>
      </c>
      <c r="F47" s="56">
        <v>240</v>
      </c>
      <c r="G47" s="56"/>
      <c r="H47" s="55">
        <v>50000</v>
      </c>
      <c r="I47" s="55">
        <v>20000</v>
      </c>
      <c r="J47" s="64">
        <v>20000</v>
      </c>
      <c r="K47" s="64">
        <v>20000</v>
      </c>
      <c r="L47" s="64">
        <v>20000</v>
      </c>
      <c r="M47" s="54">
        <f t="shared" si="0"/>
        <v>0</v>
      </c>
      <c r="N47" s="54">
        <f t="shared" si="1"/>
        <v>100</v>
      </c>
      <c r="O47" s="54">
        <f t="shared" si="2"/>
        <v>0</v>
      </c>
      <c r="P47" s="54">
        <f t="shared" si="3"/>
        <v>100</v>
      </c>
      <c r="Q47" s="54">
        <f t="shared" si="4"/>
        <v>-30000</v>
      </c>
      <c r="R47" s="54">
        <f t="shared" si="5"/>
        <v>40</v>
      </c>
    </row>
    <row r="48" spans="1:18" s="3" customFormat="1" ht="45" x14ac:dyDescent="0.25">
      <c r="A48" s="22" t="s">
        <v>107</v>
      </c>
      <c r="B48" s="56">
        <v>923</v>
      </c>
      <c r="C48" s="56" t="s">
        <v>8</v>
      </c>
      <c r="D48" s="56">
        <v>13</v>
      </c>
      <c r="E48" s="73" t="s">
        <v>108</v>
      </c>
      <c r="F48" s="56">
        <v>240</v>
      </c>
      <c r="G48" s="56"/>
      <c r="H48" s="55">
        <v>899484.05</v>
      </c>
      <c r="I48" s="55">
        <v>1406969</v>
      </c>
      <c r="J48" s="64">
        <v>1406969</v>
      </c>
      <c r="K48" s="64">
        <v>1406969</v>
      </c>
      <c r="L48" s="64">
        <v>1403694.36</v>
      </c>
      <c r="M48" s="54">
        <f t="shared" si="0"/>
        <v>0</v>
      </c>
      <c r="N48" s="54">
        <f>J48/I48*100</f>
        <v>100</v>
      </c>
      <c r="O48" s="54">
        <f t="shared" si="2"/>
        <v>-3274.6399999998976</v>
      </c>
      <c r="P48" s="54">
        <f t="shared" si="3"/>
        <v>99.767255710680203</v>
      </c>
      <c r="Q48" s="54">
        <f t="shared" si="4"/>
        <v>504210.31000000006</v>
      </c>
      <c r="R48" s="54">
        <f t="shared" si="5"/>
        <v>156.05550315205701</v>
      </c>
    </row>
    <row r="49" spans="1:18" s="3" customFormat="1" ht="22.5" x14ac:dyDescent="0.25">
      <c r="A49" s="22" t="s">
        <v>109</v>
      </c>
      <c r="B49" s="56">
        <v>923</v>
      </c>
      <c r="C49" s="56" t="s">
        <v>8</v>
      </c>
      <c r="D49" s="56">
        <v>13</v>
      </c>
      <c r="E49" s="73" t="s">
        <v>110</v>
      </c>
      <c r="F49" s="56">
        <v>240</v>
      </c>
      <c r="G49" s="56"/>
      <c r="H49" s="55">
        <v>796160.26</v>
      </c>
      <c r="I49" s="55">
        <v>0</v>
      </c>
      <c r="J49" s="64">
        <v>0</v>
      </c>
      <c r="K49" s="64">
        <v>0</v>
      </c>
      <c r="L49" s="64">
        <v>0</v>
      </c>
      <c r="M49" s="54">
        <f t="shared" si="0"/>
        <v>0</v>
      </c>
      <c r="N49" s="54" t="e">
        <f>J49/I49*100</f>
        <v>#DIV/0!</v>
      </c>
      <c r="O49" s="54">
        <f t="shared" si="2"/>
        <v>0</v>
      </c>
      <c r="P49" s="54" t="e">
        <f t="shared" si="3"/>
        <v>#DIV/0!</v>
      </c>
      <c r="Q49" s="54">
        <f t="shared" si="4"/>
        <v>-796160.26</v>
      </c>
      <c r="R49" s="54">
        <f t="shared" si="5"/>
        <v>0</v>
      </c>
    </row>
    <row r="50" spans="1:18" s="4" customFormat="1" ht="22.5" x14ac:dyDescent="0.25">
      <c r="A50" s="22" t="s">
        <v>111</v>
      </c>
      <c r="B50" s="56">
        <v>923</v>
      </c>
      <c r="C50" s="56" t="s">
        <v>8</v>
      </c>
      <c r="D50" s="56">
        <v>13</v>
      </c>
      <c r="E50" s="73" t="s">
        <v>112</v>
      </c>
      <c r="F50" s="56">
        <v>630</v>
      </c>
      <c r="G50" s="56"/>
      <c r="H50" s="55">
        <v>349991</v>
      </c>
      <c r="I50" s="55">
        <v>255946.08</v>
      </c>
      <c r="J50" s="64">
        <v>255946.08</v>
      </c>
      <c r="K50" s="64">
        <v>255946.08</v>
      </c>
      <c r="L50" s="64">
        <v>255946.08</v>
      </c>
      <c r="M50" s="54">
        <f t="shared" si="0"/>
        <v>0</v>
      </c>
      <c r="N50" s="54">
        <f t="shared" si="1"/>
        <v>100</v>
      </c>
      <c r="O50" s="54">
        <f t="shared" si="2"/>
        <v>0</v>
      </c>
      <c r="P50" s="54">
        <f t="shared" si="3"/>
        <v>100</v>
      </c>
      <c r="Q50" s="54">
        <f t="shared" si="4"/>
        <v>-94044.920000000013</v>
      </c>
      <c r="R50" s="54">
        <f t="shared" si="5"/>
        <v>73.129331897105914</v>
      </c>
    </row>
    <row r="51" spans="1:18" ht="33.75" x14ac:dyDescent="0.25">
      <c r="A51" s="23" t="s">
        <v>113</v>
      </c>
      <c r="B51" s="56">
        <v>923</v>
      </c>
      <c r="C51" s="56" t="s">
        <v>8</v>
      </c>
      <c r="D51" s="56">
        <v>13</v>
      </c>
      <c r="E51" s="73" t="s">
        <v>114</v>
      </c>
      <c r="F51" s="56">
        <v>240</v>
      </c>
      <c r="G51" s="56"/>
      <c r="H51" s="55">
        <v>0</v>
      </c>
      <c r="I51" s="55">
        <v>159300</v>
      </c>
      <c r="J51" s="64">
        <v>159300</v>
      </c>
      <c r="K51" s="64">
        <v>159300</v>
      </c>
      <c r="L51" s="64">
        <v>0</v>
      </c>
      <c r="M51" s="54">
        <f t="shared" si="0"/>
        <v>0</v>
      </c>
      <c r="N51" s="54">
        <f t="shared" si="1"/>
        <v>100</v>
      </c>
      <c r="O51" s="54">
        <f t="shared" si="2"/>
        <v>-159300</v>
      </c>
      <c r="P51" s="54">
        <f t="shared" si="3"/>
        <v>0</v>
      </c>
      <c r="Q51" s="54">
        <f t="shared" si="4"/>
        <v>0</v>
      </c>
      <c r="R51" s="54" t="e">
        <f t="shared" si="5"/>
        <v>#DIV/0!</v>
      </c>
    </row>
    <row r="52" spans="1:18" ht="18" customHeight="1" x14ac:dyDescent="0.25">
      <c r="A52" s="125" t="s">
        <v>117</v>
      </c>
      <c r="B52" s="84">
        <v>923</v>
      </c>
      <c r="C52" s="84" t="s">
        <v>8</v>
      </c>
      <c r="D52" s="84" t="s">
        <v>12</v>
      </c>
      <c r="E52" s="84" t="s">
        <v>118</v>
      </c>
      <c r="F52" s="84" t="s">
        <v>11</v>
      </c>
      <c r="G52" s="65"/>
      <c r="H52" s="76">
        <f>H53+H54+H55+H56+H57+H58</f>
        <v>25956005.84</v>
      </c>
      <c r="I52" s="76">
        <f>I53+I54+I55+I56+I57+I58</f>
        <v>24080705.949999999</v>
      </c>
      <c r="J52" s="126">
        <f>J53+J54+J55+J56+J57+J58</f>
        <v>24209980.949999999</v>
      </c>
      <c r="K52" s="126">
        <f>K53+K54+K55+K56+K57+K58</f>
        <v>24209980.949999999</v>
      </c>
      <c r="L52" s="126">
        <f>L53+L54+L55+L56+L57+L58</f>
        <v>23312919.75</v>
      </c>
      <c r="M52" s="82">
        <f>J52-I52</f>
        <v>129275</v>
      </c>
      <c r="N52" s="82">
        <f>J52/I52*100</f>
        <v>100.53684057381216</v>
      </c>
      <c r="O52" s="82">
        <f>L52-K52</f>
        <v>-897061.19999999925</v>
      </c>
      <c r="P52" s="82">
        <f>L52/K52*100</f>
        <v>96.294663751067517</v>
      </c>
      <c r="Q52" s="82">
        <f>L52-H52</f>
        <v>-2643086.09</v>
      </c>
      <c r="R52" s="82">
        <f>L52/H52*100</f>
        <v>89.817053878425241</v>
      </c>
    </row>
    <row r="53" spans="1:18" ht="67.5" x14ac:dyDescent="0.25">
      <c r="A53" s="83" t="s">
        <v>115</v>
      </c>
      <c r="B53" s="56">
        <v>923</v>
      </c>
      <c r="C53" s="56" t="s">
        <v>8</v>
      </c>
      <c r="D53" s="56">
        <v>13</v>
      </c>
      <c r="E53" s="56">
        <v>9900061610</v>
      </c>
      <c r="F53" s="56">
        <v>540</v>
      </c>
      <c r="G53" s="56"/>
      <c r="H53" s="55">
        <v>1268538.46</v>
      </c>
      <c r="I53" s="55">
        <v>1128943.54</v>
      </c>
      <c r="J53" s="55">
        <v>1128943.54</v>
      </c>
      <c r="K53" s="55">
        <v>1128943.54</v>
      </c>
      <c r="L53" s="55">
        <v>1128943.54</v>
      </c>
      <c r="M53" s="54">
        <f t="shared" si="0"/>
        <v>0</v>
      </c>
      <c r="N53" s="54">
        <f t="shared" si="1"/>
        <v>100</v>
      </c>
      <c r="O53" s="54">
        <f t="shared" si="2"/>
        <v>0</v>
      </c>
      <c r="P53" s="54">
        <f t="shared" si="3"/>
        <v>100</v>
      </c>
      <c r="Q53" s="54">
        <f t="shared" si="4"/>
        <v>-139594.91999999993</v>
      </c>
      <c r="R53" s="54">
        <f t="shared" si="5"/>
        <v>88.995609955728114</v>
      </c>
    </row>
    <row r="54" spans="1:18" s="3" customFormat="1" ht="67.5" x14ac:dyDescent="0.25">
      <c r="A54" s="22" t="s">
        <v>116</v>
      </c>
      <c r="B54" s="56">
        <v>923</v>
      </c>
      <c r="C54" s="56" t="s">
        <v>8</v>
      </c>
      <c r="D54" s="56">
        <v>13</v>
      </c>
      <c r="E54" s="56">
        <v>9900073150</v>
      </c>
      <c r="F54" s="56">
        <v>530</v>
      </c>
      <c r="G54" s="56"/>
      <c r="H54" s="55">
        <v>410102</v>
      </c>
      <c r="I54" s="55">
        <v>476700</v>
      </c>
      <c r="J54" s="64">
        <v>474880</v>
      </c>
      <c r="K54" s="64">
        <v>474880</v>
      </c>
      <c r="L54" s="64">
        <v>474880</v>
      </c>
      <c r="M54" s="54">
        <f t="shared" si="0"/>
        <v>-1820</v>
      </c>
      <c r="N54" s="54">
        <f>J54/I54*100</f>
        <v>99.618208516886924</v>
      </c>
      <c r="O54" s="54">
        <f t="shared" si="2"/>
        <v>0</v>
      </c>
      <c r="P54" s="54">
        <f t="shared" si="3"/>
        <v>100</v>
      </c>
      <c r="Q54" s="54">
        <f t="shared" si="4"/>
        <v>64778</v>
      </c>
      <c r="R54" s="54">
        <f t="shared" si="5"/>
        <v>115.79558256238691</v>
      </c>
    </row>
    <row r="55" spans="1:18" s="8" customFormat="1" ht="22.5" x14ac:dyDescent="0.25">
      <c r="A55" s="22" t="s">
        <v>119</v>
      </c>
      <c r="B55" s="56">
        <v>923</v>
      </c>
      <c r="C55" s="56" t="s">
        <v>8</v>
      </c>
      <c r="D55" s="56">
        <v>13</v>
      </c>
      <c r="E55" s="56">
        <v>9900090200</v>
      </c>
      <c r="F55" s="73" t="s">
        <v>11</v>
      </c>
      <c r="G55" s="56"/>
      <c r="H55" s="55">
        <v>19884049.699999999</v>
      </c>
      <c r="I55" s="55">
        <v>16515062.41</v>
      </c>
      <c r="J55" s="64">
        <v>16646157.41</v>
      </c>
      <c r="K55" s="64">
        <v>16646157.41</v>
      </c>
      <c r="L55" s="64">
        <v>16449096.210000001</v>
      </c>
      <c r="M55" s="54">
        <f t="shared" si="0"/>
        <v>131095</v>
      </c>
      <c r="N55" s="54">
        <f>J55/I55*100</f>
        <v>100.79379052131598</v>
      </c>
      <c r="O55" s="54">
        <f t="shared" si="2"/>
        <v>-197061.19999999925</v>
      </c>
      <c r="P55" s="54">
        <f t="shared" si="3"/>
        <v>98.816176039032186</v>
      </c>
      <c r="Q55" s="54">
        <f t="shared" si="4"/>
        <v>-3434953.4899999984</v>
      </c>
      <c r="R55" s="54">
        <f t="shared" si="5"/>
        <v>82.725080947670335</v>
      </c>
    </row>
    <row r="56" spans="1:18" s="8" customFormat="1" ht="45" x14ac:dyDescent="0.25">
      <c r="A56" s="22" t="s">
        <v>120</v>
      </c>
      <c r="B56" s="56">
        <v>923</v>
      </c>
      <c r="C56" s="56" t="s">
        <v>8</v>
      </c>
      <c r="D56" s="56">
        <v>13</v>
      </c>
      <c r="E56" s="56">
        <v>9900090300</v>
      </c>
      <c r="F56" s="73" t="s">
        <v>11</v>
      </c>
      <c r="G56" s="56"/>
      <c r="H56" s="55">
        <v>966244</v>
      </c>
      <c r="I56" s="55">
        <v>10000</v>
      </c>
      <c r="J56" s="64">
        <v>10000</v>
      </c>
      <c r="K56" s="64">
        <v>10000</v>
      </c>
      <c r="L56" s="64">
        <v>10000</v>
      </c>
      <c r="M56" s="54">
        <f t="shared" si="0"/>
        <v>0</v>
      </c>
      <c r="N56" s="54">
        <f>J56/I56*100</f>
        <v>100</v>
      </c>
      <c r="O56" s="54">
        <f t="shared" si="2"/>
        <v>0</v>
      </c>
      <c r="P56" s="54">
        <f t="shared" si="3"/>
        <v>100</v>
      </c>
      <c r="Q56" s="54">
        <f t="shared" si="4"/>
        <v>-956244</v>
      </c>
      <c r="R56" s="54">
        <f t="shared" si="5"/>
        <v>1.0349352751478922</v>
      </c>
    </row>
    <row r="57" spans="1:18" s="8" customFormat="1" ht="33.75" x14ac:dyDescent="0.25">
      <c r="A57" s="83" t="s">
        <v>121</v>
      </c>
      <c r="B57" s="56">
        <v>923</v>
      </c>
      <c r="C57" s="56" t="s">
        <v>8</v>
      </c>
      <c r="D57" s="56">
        <v>13</v>
      </c>
      <c r="E57" s="56">
        <v>9900090590</v>
      </c>
      <c r="F57" s="56">
        <v>600</v>
      </c>
      <c r="G57" s="56"/>
      <c r="H57" s="55">
        <v>3427071.68</v>
      </c>
      <c r="I57" s="55">
        <v>5250000</v>
      </c>
      <c r="J57" s="55">
        <v>5250000</v>
      </c>
      <c r="K57" s="55">
        <v>5250000</v>
      </c>
      <c r="L57" s="55">
        <v>5250000</v>
      </c>
      <c r="M57" s="54">
        <f t="shared" si="0"/>
        <v>0</v>
      </c>
      <c r="N57" s="54">
        <f t="shared" si="1"/>
        <v>100</v>
      </c>
      <c r="O57" s="54">
        <f t="shared" si="2"/>
        <v>0</v>
      </c>
      <c r="P57" s="54">
        <f t="shared" si="3"/>
        <v>100</v>
      </c>
      <c r="Q57" s="54">
        <f t="shared" si="4"/>
        <v>1822928.3199999998</v>
      </c>
      <c r="R57" s="54">
        <f t="shared" si="5"/>
        <v>153.19201027041254</v>
      </c>
    </row>
    <row r="58" spans="1:18" s="8" customFormat="1" ht="78.75" x14ac:dyDescent="0.25">
      <c r="A58" s="22" t="s">
        <v>122</v>
      </c>
      <c r="B58" s="56">
        <v>923</v>
      </c>
      <c r="C58" s="56" t="s">
        <v>8</v>
      </c>
      <c r="D58" s="56">
        <v>13</v>
      </c>
      <c r="E58" s="56">
        <v>9900092776</v>
      </c>
      <c r="F58" s="56">
        <v>240</v>
      </c>
      <c r="G58" s="56"/>
      <c r="H58" s="55">
        <v>0</v>
      </c>
      <c r="I58" s="55">
        <v>700000</v>
      </c>
      <c r="J58" s="64">
        <v>700000</v>
      </c>
      <c r="K58" s="64">
        <v>700000</v>
      </c>
      <c r="L58" s="64">
        <v>0</v>
      </c>
      <c r="M58" s="54">
        <f t="shared" si="0"/>
        <v>0</v>
      </c>
      <c r="N58" s="54">
        <f t="shared" si="1"/>
        <v>100</v>
      </c>
      <c r="O58" s="54">
        <f t="shared" si="2"/>
        <v>-700000</v>
      </c>
      <c r="P58" s="54">
        <f t="shared" si="3"/>
        <v>0</v>
      </c>
      <c r="Q58" s="54">
        <f t="shared" si="4"/>
        <v>0</v>
      </c>
      <c r="R58" s="54" t="e">
        <f t="shared" si="5"/>
        <v>#DIV/0!</v>
      </c>
    </row>
    <row r="59" spans="1:18" s="8" customFormat="1" ht="38.25" x14ac:dyDescent="0.25">
      <c r="A59" s="127" t="s">
        <v>123</v>
      </c>
      <c r="B59" s="62">
        <v>923</v>
      </c>
      <c r="C59" s="74" t="s">
        <v>13</v>
      </c>
      <c r="D59" s="74" t="s">
        <v>9</v>
      </c>
      <c r="E59" s="74" t="s">
        <v>10</v>
      </c>
      <c r="F59" s="74" t="s">
        <v>11</v>
      </c>
      <c r="G59" s="62"/>
      <c r="H59" s="63">
        <f>H60+H64+H73</f>
        <v>3048784.91</v>
      </c>
      <c r="I59" s="63">
        <f>I60+I64+I73</f>
        <v>1683979.24</v>
      </c>
      <c r="J59" s="66">
        <f>J60+J64+J73</f>
        <v>1683979.24</v>
      </c>
      <c r="K59" s="66">
        <f>K60+K64+K73</f>
        <v>1683979.24</v>
      </c>
      <c r="L59" s="66">
        <f>L60+L64+L73</f>
        <v>1403955.52</v>
      </c>
      <c r="M59" s="45">
        <f t="shared" si="0"/>
        <v>0</v>
      </c>
      <c r="N59" s="45">
        <f>J59/I59*100</f>
        <v>100</v>
      </c>
      <c r="O59" s="45">
        <f t="shared" si="2"/>
        <v>-280023.71999999997</v>
      </c>
      <c r="P59" s="45">
        <f t="shared" si="3"/>
        <v>83.371308069094724</v>
      </c>
      <c r="Q59" s="45">
        <f t="shared" si="4"/>
        <v>-1644829.3900000001</v>
      </c>
      <c r="R59" s="45">
        <f t="shared" si="5"/>
        <v>46.049674261868475</v>
      </c>
    </row>
    <row r="60" spans="1:18" s="8" customFormat="1" ht="18.75" customHeight="1" x14ac:dyDescent="0.25">
      <c r="A60" s="127" t="s">
        <v>124</v>
      </c>
      <c r="B60" s="74">
        <v>923</v>
      </c>
      <c r="C60" s="74" t="s">
        <v>13</v>
      </c>
      <c r="D60" s="74" t="s">
        <v>14</v>
      </c>
      <c r="E60" s="74" t="s">
        <v>10</v>
      </c>
      <c r="F60" s="74" t="s">
        <v>11</v>
      </c>
      <c r="G60" s="62"/>
      <c r="H60" s="63">
        <f>H61</f>
        <v>156419.72</v>
      </c>
      <c r="I60" s="63">
        <f>I61</f>
        <v>20358.05</v>
      </c>
      <c r="J60" s="66">
        <f>J61</f>
        <v>20358.05</v>
      </c>
      <c r="K60" s="66">
        <f>K61</f>
        <v>20358.05</v>
      </c>
      <c r="L60" s="66">
        <f>L61</f>
        <v>6107.42</v>
      </c>
      <c r="M60" s="45">
        <f t="shared" si="0"/>
        <v>0</v>
      </c>
      <c r="N60" s="45">
        <f>J60/I60*100</f>
        <v>100</v>
      </c>
      <c r="O60" s="45">
        <f t="shared" si="2"/>
        <v>-14250.63</v>
      </c>
      <c r="P60" s="45">
        <f t="shared" si="3"/>
        <v>30.000024560309068</v>
      </c>
      <c r="Q60" s="45">
        <f t="shared" si="4"/>
        <v>-150312.29999999999</v>
      </c>
      <c r="R60" s="45">
        <f t="shared" si="5"/>
        <v>3.9045076925083362</v>
      </c>
    </row>
    <row r="61" spans="1:18" s="8" customFormat="1" ht="33.75" x14ac:dyDescent="0.25">
      <c r="A61" s="29" t="s">
        <v>125</v>
      </c>
      <c r="B61" s="84" t="s">
        <v>126</v>
      </c>
      <c r="C61" s="84" t="s">
        <v>13</v>
      </c>
      <c r="D61" s="84" t="s">
        <v>14</v>
      </c>
      <c r="E61" s="84" t="s">
        <v>127</v>
      </c>
      <c r="F61" s="84" t="s">
        <v>11</v>
      </c>
      <c r="G61" s="65"/>
      <c r="H61" s="76">
        <f>H62+H63</f>
        <v>156419.72</v>
      </c>
      <c r="I61" s="76">
        <f>I62+I63</f>
        <v>20358.05</v>
      </c>
      <c r="J61" s="76">
        <f>J62+J63</f>
        <v>20358.05</v>
      </c>
      <c r="K61" s="76">
        <f>K62+K63</f>
        <v>20358.05</v>
      </c>
      <c r="L61" s="76">
        <f>L62+L63</f>
        <v>6107.42</v>
      </c>
      <c r="M61" s="82">
        <f t="shared" si="0"/>
        <v>0</v>
      </c>
      <c r="N61" s="82">
        <f t="shared" si="1"/>
        <v>100</v>
      </c>
      <c r="O61" s="82">
        <f t="shared" si="2"/>
        <v>-14250.63</v>
      </c>
      <c r="P61" s="82">
        <f t="shared" si="3"/>
        <v>30.000024560309068</v>
      </c>
      <c r="Q61" s="82">
        <f t="shared" si="4"/>
        <v>-150312.29999999999</v>
      </c>
      <c r="R61" s="82">
        <f t="shared" si="5"/>
        <v>3.9045076925083362</v>
      </c>
    </row>
    <row r="62" spans="1:18" s="8" customFormat="1" ht="22.5" x14ac:dyDescent="0.25">
      <c r="A62" s="25" t="s">
        <v>128</v>
      </c>
      <c r="B62" s="73" t="s">
        <v>126</v>
      </c>
      <c r="C62" s="73" t="s">
        <v>13</v>
      </c>
      <c r="D62" s="73" t="s">
        <v>14</v>
      </c>
      <c r="E62" s="73" t="s">
        <v>129</v>
      </c>
      <c r="F62" s="73" t="s">
        <v>17</v>
      </c>
      <c r="G62" s="56"/>
      <c r="H62" s="55">
        <v>40000</v>
      </c>
      <c r="I62" s="55">
        <v>0</v>
      </c>
      <c r="J62" s="55">
        <v>0</v>
      </c>
      <c r="K62" s="55">
        <v>0</v>
      </c>
      <c r="L62" s="55">
        <v>0</v>
      </c>
      <c r="M62" s="54">
        <f t="shared" si="0"/>
        <v>0</v>
      </c>
      <c r="N62" s="54" t="e">
        <f t="shared" si="1"/>
        <v>#DIV/0!</v>
      </c>
      <c r="O62" s="54">
        <f t="shared" si="2"/>
        <v>0</v>
      </c>
      <c r="P62" s="54" t="e">
        <f t="shared" si="3"/>
        <v>#DIV/0!</v>
      </c>
      <c r="Q62" s="54">
        <f t="shared" si="4"/>
        <v>-40000</v>
      </c>
      <c r="R62" s="54">
        <f t="shared" si="5"/>
        <v>0</v>
      </c>
    </row>
    <row r="63" spans="1:18" s="8" customFormat="1" ht="33.75" x14ac:dyDescent="0.25">
      <c r="A63" s="22" t="s">
        <v>130</v>
      </c>
      <c r="B63" s="73" t="s">
        <v>126</v>
      </c>
      <c r="C63" s="73" t="s">
        <v>13</v>
      </c>
      <c r="D63" s="73" t="s">
        <v>14</v>
      </c>
      <c r="E63" s="73" t="s">
        <v>131</v>
      </c>
      <c r="F63" s="73" t="s">
        <v>17</v>
      </c>
      <c r="G63" s="56"/>
      <c r="H63" s="55">
        <v>116419.72</v>
      </c>
      <c r="I63" s="55">
        <v>20358.05</v>
      </c>
      <c r="J63" s="64">
        <v>20358.05</v>
      </c>
      <c r="K63" s="64">
        <v>20358.05</v>
      </c>
      <c r="L63" s="64">
        <v>6107.42</v>
      </c>
      <c r="M63" s="54">
        <f t="shared" si="0"/>
        <v>0</v>
      </c>
      <c r="N63" s="54">
        <f>J63/I63*100</f>
        <v>100</v>
      </c>
      <c r="O63" s="54">
        <f t="shared" si="2"/>
        <v>-14250.63</v>
      </c>
      <c r="P63" s="54">
        <f t="shared" si="3"/>
        <v>30.000024560309068</v>
      </c>
      <c r="Q63" s="54">
        <f t="shared" si="4"/>
        <v>-110312.3</v>
      </c>
      <c r="R63" s="54">
        <f t="shared" si="5"/>
        <v>5.2460356372614534</v>
      </c>
    </row>
    <row r="64" spans="1:18" s="8" customFormat="1" ht="51" x14ac:dyDescent="0.25">
      <c r="A64" s="127" t="s">
        <v>132</v>
      </c>
      <c r="B64" s="74" t="s">
        <v>126</v>
      </c>
      <c r="C64" s="74" t="s">
        <v>13</v>
      </c>
      <c r="D64" s="74" t="s">
        <v>34</v>
      </c>
      <c r="E64" s="74" t="s">
        <v>133</v>
      </c>
      <c r="F64" s="74" t="s">
        <v>11</v>
      </c>
      <c r="G64" s="62"/>
      <c r="H64" s="63">
        <f>H65</f>
        <v>2065000</v>
      </c>
      <c r="I64" s="63">
        <f>I65</f>
        <v>685621.19</v>
      </c>
      <c r="J64" s="66">
        <f>J65</f>
        <v>685621.19</v>
      </c>
      <c r="K64" s="66">
        <f>K65</f>
        <v>685621.19</v>
      </c>
      <c r="L64" s="66">
        <f>L65</f>
        <v>551818.02</v>
      </c>
      <c r="M64" s="45">
        <f t="shared" si="0"/>
        <v>0</v>
      </c>
      <c r="N64" s="45">
        <f>J64/I64*100</f>
        <v>100</v>
      </c>
      <c r="O64" s="45">
        <f t="shared" si="2"/>
        <v>-133803.16999999993</v>
      </c>
      <c r="P64" s="45">
        <f t="shared" si="3"/>
        <v>80.48438817942602</v>
      </c>
      <c r="Q64" s="45">
        <f t="shared" si="4"/>
        <v>-1513181.98</v>
      </c>
      <c r="R64" s="45">
        <f t="shared" si="5"/>
        <v>26.722422276029057</v>
      </c>
    </row>
    <row r="65" spans="1:18" s="3" customFormat="1" ht="33.75" x14ac:dyDescent="0.25">
      <c r="A65" s="29" t="s">
        <v>125</v>
      </c>
      <c r="B65" s="84" t="s">
        <v>126</v>
      </c>
      <c r="C65" s="84" t="s">
        <v>13</v>
      </c>
      <c r="D65" s="84" t="s">
        <v>34</v>
      </c>
      <c r="E65" s="84" t="s">
        <v>127</v>
      </c>
      <c r="F65" s="84" t="s">
        <v>11</v>
      </c>
      <c r="G65" s="65"/>
      <c r="H65" s="76">
        <f>H66+H67+H68+H69+H70+H71+H72</f>
        <v>2065000</v>
      </c>
      <c r="I65" s="76">
        <f>I66+I67+I68+I69+I70+I71+I72</f>
        <v>685621.19</v>
      </c>
      <c r="J65" s="126">
        <f>J66+J67+J68+J69+J70+J71+J72</f>
        <v>685621.19</v>
      </c>
      <c r="K65" s="126">
        <f>K66+K67+K68+K69+K70+K71+K72</f>
        <v>685621.19</v>
      </c>
      <c r="L65" s="126">
        <f>L66+L67+L68+L69+L70+L71+L72</f>
        <v>551818.02</v>
      </c>
      <c r="M65" s="82">
        <f t="shared" si="0"/>
        <v>0</v>
      </c>
      <c r="N65" s="82">
        <f>J65/I65*100</f>
        <v>100</v>
      </c>
      <c r="O65" s="82">
        <f t="shared" si="2"/>
        <v>-133803.16999999993</v>
      </c>
      <c r="P65" s="82">
        <f t="shared" si="3"/>
        <v>80.48438817942602</v>
      </c>
      <c r="Q65" s="82">
        <f t="shared" si="4"/>
        <v>-1513181.98</v>
      </c>
      <c r="R65" s="82">
        <f t="shared" si="5"/>
        <v>26.722422276029057</v>
      </c>
    </row>
    <row r="66" spans="1:18" s="3" customFormat="1" ht="33.75" x14ac:dyDescent="0.25">
      <c r="A66" s="22" t="s">
        <v>134</v>
      </c>
      <c r="B66" s="73" t="s">
        <v>126</v>
      </c>
      <c r="C66" s="73" t="s">
        <v>13</v>
      </c>
      <c r="D66" s="73" t="s">
        <v>34</v>
      </c>
      <c r="E66" s="73" t="s">
        <v>135</v>
      </c>
      <c r="F66" s="73" t="s">
        <v>17</v>
      </c>
      <c r="G66" s="56"/>
      <c r="H66" s="55">
        <v>0</v>
      </c>
      <c r="I66" s="55">
        <v>208000</v>
      </c>
      <c r="J66" s="64">
        <v>208000</v>
      </c>
      <c r="K66" s="64">
        <v>208000</v>
      </c>
      <c r="L66" s="64">
        <v>208000</v>
      </c>
      <c r="M66" s="54">
        <f t="shared" si="0"/>
        <v>0</v>
      </c>
      <c r="N66" s="54">
        <f t="shared" si="1"/>
        <v>100</v>
      </c>
      <c r="O66" s="54">
        <f t="shared" si="2"/>
        <v>0</v>
      </c>
      <c r="P66" s="54">
        <f t="shared" si="3"/>
        <v>100</v>
      </c>
      <c r="Q66" s="54">
        <f t="shared" si="4"/>
        <v>208000</v>
      </c>
      <c r="R66" s="54" t="e">
        <f t="shared" si="5"/>
        <v>#DIV/0!</v>
      </c>
    </row>
    <row r="67" spans="1:18" s="3" customFormat="1" ht="33.75" x14ac:dyDescent="0.25">
      <c r="A67" s="22" t="s">
        <v>136</v>
      </c>
      <c r="B67" s="73" t="s">
        <v>126</v>
      </c>
      <c r="C67" s="73" t="s">
        <v>13</v>
      </c>
      <c r="D67" s="73" t="s">
        <v>34</v>
      </c>
      <c r="E67" s="73" t="s">
        <v>137</v>
      </c>
      <c r="F67" s="73" t="s">
        <v>17</v>
      </c>
      <c r="G67" s="56"/>
      <c r="H67" s="55">
        <v>120000</v>
      </c>
      <c r="I67" s="55">
        <v>89782.8</v>
      </c>
      <c r="J67" s="64">
        <v>89782.8</v>
      </c>
      <c r="K67" s="64">
        <v>89782.8</v>
      </c>
      <c r="L67" s="64">
        <v>89782.8</v>
      </c>
      <c r="M67" s="54">
        <f t="shared" si="0"/>
        <v>0</v>
      </c>
      <c r="N67" s="54">
        <f t="shared" si="1"/>
        <v>100</v>
      </c>
      <c r="O67" s="54">
        <f t="shared" si="2"/>
        <v>0</v>
      </c>
      <c r="P67" s="54">
        <f t="shared" si="3"/>
        <v>100</v>
      </c>
      <c r="Q67" s="54">
        <f t="shared" si="4"/>
        <v>-30217.199999999997</v>
      </c>
      <c r="R67" s="54">
        <f t="shared" si="5"/>
        <v>74.819000000000003</v>
      </c>
    </row>
    <row r="68" spans="1:18" ht="22.5" x14ac:dyDescent="0.25">
      <c r="A68" s="26" t="s">
        <v>138</v>
      </c>
      <c r="B68" s="128" t="s">
        <v>126</v>
      </c>
      <c r="C68" s="128" t="s">
        <v>13</v>
      </c>
      <c r="D68" s="128" t="s">
        <v>34</v>
      </c>
      <c r="E68" s="128" t="s">
        <v>139</v>
      </c>
      <c r="F68" s="128" t="s">
        <v>17</v>
      </c>
      <c r="G68" s="67"/>
      <c r="H68" s="55">
        <v>1945000</v>
      </c>
      <c r="I68" s="55">
        <v>0</v>
      </c>
      <c r="J68" s="64">
        <v>0</v>
      </c>
      <c r="K68" s="64">
        <v>0</v>
      </c>
      <c r="L68" s="64">
        <v>0</v>
      </c>
      <c r="M68" s="54">
        <f t="shared" si="0"/>
        <v>0</v>
      </c>
      <c r="N68" s="54" t="e">
        <f t="shared" si="1"/>
        <v>#DIV/0!</v>
      </c>
      <c r="O68" s="54">
        <f t="shared" si="2"/>
        <v>0</v>
      </c>
      <c r="P68" s="54" t="e">
        <f t="shared" si="3"/>
        <v>#DIV/0!</v>
      </c>
      <c r="Q68" s="54">
        <f t="shared" si="4"/>
        <v>-1945000</v>
      </c>
      <c r="R68" s="54">
        <f t="shared" si="5"/>
        <v>0</v>
      </c>
    </row>
    <row r="69" spans="1:18" s="4" customFormat="1" ht="22.5" x14ac:dyDescent="0.25">
      <c r="A69" s="28" t="s">
        <v>140</v>
      </c>
      <c r="B69" s="129" t="s">
        <v>126</v>
      </c>
      <c r="C69" s="129" t="s">
        <v>13</v>
      </c>
      <c r="D69" s="129" t="s">
        <v>34</v>
      </c>
      <c r="E69" s="129" t="s">
        <v>141</v>
      </c>
      <c r="F69" s="129" t="s">
        <v>17</v>
      </c>
      <c r="G69" s="51"/>
      <c r="H69" s="55">
        <v>0</v>
      </c>
      <c r="I69" s="55">
        <v>97387</v>
      </c>
      <c r="J69" s="64">
        <v>97387</v>
      </c>
      <c r="K69" s="64">
        <v>97387</v>
      </c>
      <c r="L69" s="64">
        <v>97387</v>
      </c>
      <c r="M69" s="54">
        <f t="shared" si="0"/>
        <v>0</v>
      </c>
      <c r="N69" s="54">
        <f t="shared" si="1"/>
        <v>100</v>
      </c>
      <c r="O69" s="54">
        <f t="shared" si="2"/>
        <v>0</v>
      </c>
      <c r="P69" s="54">
        <f t="shared" si="3"/>
        <v>100</v>
      </c>
      <c r="Q69" s="54">
        <f t="shared" si="4"/>
        <v>97387</v>
      </c>
      <c r="R69" s="54" t="e">
        <f t="shared" si="5"/>
        <v>#DIV/0!</v>
      </c>
    </row>
    <row r="70" spans="1:18" ht="33.75" x14ac:dyDescent="0.25">
      <c r="A70" s="23" t="s">
        <v>142</v>
      </c>
      <c r="B70" s="73" t="s">
        <v>126</v>
      </c>
      <c r="C70" s="73" t="s">
        <v>13</v>
      </c>
      <c r="D70" s="73" t="s">
        <v>34</v>
      </c>
      <c r="E70" s="73" t="s">
        <v>143</v>
      </c>
      <c r="F70" s="73" t="s">
        <v>17</v>
      </c>
      <c r="G70" s="56"/>
      <c r="H70" s="55">
        <v>0</v>
      </c>
      <c r="I70" s="55">
        <v>196544.39</v>
      </c>
      <c r="J70" s="64">
        <v>196544.39</v>
      </c>
      <c r="K70" s="64">
        <v>196544.39</v>
      </c>
      <c r="L70" s="64">
        <v>62741.22</v>
      </c>
      <c r="M70" s="54">
        <f t="shared" ref="M70:M135" si="7">J70-I70</f>
        <v>0</v>
      </c>
      <c r="N70" s="54">
        <f t="shared" ref="N70:N135" si="8">J70/I70*100</f>
        <v>100</v>
      </c>
      <c r="O70" s="54">
        <f t="shared" ref="O70:O135" si="9">L70-K70</f>
        <v>-133803.17000000001</v>
      </c>
      <c r="P70" s="54">
        <f t="shared" ref="P70:P135" si="10">L70/K70*100</f>
        <v>31.922162723647311</v>
      </c>
      <c r="Q70" s="54">
        <f t="shared" ref="Q70:Q135" si="11">L70-H70</f>
        <v>62741.22</v>
      </c>
      <c r="R70" s="54" t="e">
        <f t="shared" ref="R70:R135" si="12">L70/H70*100</f>
        <v>#DIV/0!</v>
      </c>
    </row>
    <row r="71" spans="1:18" ht="45" x14ac:dyDescent="0.25">
      <c r="A71" s="83" t="s">
        <v>144</v>
      </c>
      <c r="B71" s="73" t="s">
        <v>126</v>
      </c>
      <c r="C71" s="73" t="s">
        <v>13</v>
      </c>
      <c r="D71" s="73" t="s">
        <v>34</v>
      </c>
      <c r="E71" s="73" t="s">
        <v>145</v>
      </c>
      <c r="F71" s="73" t="s">
        <v>17</v>
      </c>
      <c r="G71" s="56"/>
      <c r="H71" s="55">
        <v>0</v>
      </c>
      <c r="I71" s="55">
        <v>73298</v>
      </c>
      <c r="J71" s="64">
        <v>73298</v>
      </c>
      <c r="K71" s="64">
        <v>73298</v>
      </c>
      <c r="L71" s="64">
        <v>73298</v>
      </c>
      <c r="M71" s="54">
        <f t="shared" si="7"/>
        <v>0</v>
      </c>
      <c r="N71" s="54">
        <f t="shared" si="8"/>
        <v>100</v>
      </c>
      <c r="O71" s="54">
        <f t="shared" si="9"/>
        <v>0</v>
      </c>
      <c r="P71" s="54">
        <f t="shared" si="10"/>
        <v>100</v>
      </c>
      <c r="Q71" s="54">
        <f t="shared" si="11"/>
        <v>73298</v>
      </c>
      <c r="R71" s="54" t="e">
        <f t="shared" si="12"/>
        <v>#DIV/0!</v>
      </c>
    </row>
    <row r="72" spans="1:18" s="3" customFormat="1" ht="45" x14ac:dyDescent="0.25">
      <c r="A72" s="22" t="s">
        <v>146</v>
      </c>
      <c r="B72" s="73" t="s">
        <v>126</v>
      </c>
      <c r="C72" s="73" t="s">
        <v>13</v>
      </c>
      <c r="D72" s="73" t="s">
        <v>34</v>
      </c>
      <c r="E72" s="73" t="s">
        <v>147</v>
      </c>
      <c r="F72" s="73" t="s">
        <v>17</v>
      </c>
      <c r="G72" s="56" t="s">
        <v>39</v>
      </c>
      <c r="H72" s="55">
        <v>0</v>
      </c>
      <c r="I72" s="55">
        <v>20609</v>
      </c>
      <c r="J72" s="64">
        <v>20609</v>
      </c>
      <c r="K72" s="64">
        <v>20609</v>
      </c>
      <c r="L72" s="64">
        <v>20609</v>
      </c>
      <c r="M72" s="54">
        <f t="shared" si="7"/>
        <v>0</v>
      </c>
      <c r="N72" s="54">
        <f t="shared" si="8"/>
        <v>100</v>
      </c>
      <c r="O72" s="54">
        <f t="shared" si="9"/>
        <v>0</v>
      </c>
      <c r="P72" s="54">
        <f t="shared" si="10"/>
        <v>100</v>
      </c>
      <c r="Q72" s="54">
        <f t="shared" si="11"/>
        <v>20609</v>
      </c>
      <c r="R72" s="54" t="e">
        <f t="shared" si="12"/>
        <v>#DIV/0!</v>
      </c>
    </row>
    <row r="73" spans="1:18" s="3" customFormat="1" ht="38.25" x14ac:dyDescent="0.25">
      <c r="A73" s="127" t="s">
        <v>148</v>
      </c>
      <c r="B73" s="74" t="s">
        <v>126</v>
      </c>
      <c r="C73" s="74" t="s">
        <v>13</v>
      </c>
      <c r="D73" s="74" t="s">
        <v>35</v>
      </c>
      <c r="E73" s="74" t="s">
        <v>10</v>
      </c>
      <c r="F73" s="74" t="s">
        <v>11</v>
      </c>
      <c r="G73" s="62" t="s">
        <v>39</v>
      </c>
      <c r="H73" s="63">
        <f>H74</f>
        <v>827365.19</v>
      </c>
      <c r="I73" s="63">
        <f>I74</f>
        <v>978000</v>
      </c>
      <c r="J73" s="66">
        <f>J74</f>
        <v>978000</v>
      </c>
      <c r="K73" s="66">
        <f>K74</f>
        <v>978000</v>
      </c>
      <c r="L73" s="66">
        <f>L74</f>
        <v>846030.08</v>
      </c>
      <c r="M73" s="45">
        <f t="shared" si="7"/>
        <v>0</v>
      </c>
      <c r="N73" s="45">
        <f>J73/I73*100</f>
        <v>100</v>
      </c>
      <c r="O73" s="45">
        <f t="shared" si="9"/>
        <v>-131969.92000000004</v>
      </c>
      <c r="P73" s="45">
        <f t="shared" si="10"/>
        <v>86.506143149284256</v>
      </c>
      <c r="Q73" s="45">
        <f t="shared" si="11"/>
        <v>18664.890000000014</v>
      </c>
      <c r="R73" s="45">
        <f t="shared" si="12"/>
        <v>102.25594335193145</v>
      </c>
    </row>
    <row r="74" spans="1:18" s="3" customFormat="1" ht="56.25" x14ac:dyDescent="0.25">
      <c r="A74" s="30" t="s">
        <v>149</v>
      </c>
      <c r="B74" s="84" t="s">
        <v>126</v>
      </c>
      <c r="C74" s="84" t="s">
        <v>13</v>
      </c>
      <c r="D74" s="84" t="s">
        <v>35</v>
      </c>
      <c r="E74" s="84" t="s">
        <v>150</v>
      </c>
      <c r="F74" s="84" t="s">
        <v>11</v>
      </c>
      <c r="G74" s="65"/>
      <c r="H74" s="76">
        <f>H75+H76</f>
        <v>827365.19</v>
      </c>
      <c r="I74" s="76">
        <f>I75+I76</f>
        <v>978000</v>
      </c>
      <c r="J74" s="126">
        <f>J75+J76</f>
        <v>978000</v>
      </c>
      <c r="K74" s="126">
        <f>K75+K76</f>
        <v>978000</v>
      </c>
      <c r="L74" s="126">
        <f>L75+L76</f>
        <v>846030.08</v>
      </c>
      <c r="M74" s="82">
        <f t="shared" si="7"/>
        <v>0</v>
      </c>
      <c r="N74" s="82">
        <f t="shared" si="8"/>
        <v>100</v>
      </c>
      <c r="O74" s="82">
        <f t="shared" si="9"/>
        <v>-131969.92000000004</v>
      </c>
      <c r="P74" s="82">
        <f t="shared" si="10"/>
        <v>86.506143149284256</v>
      </c>
      <c r="Q74" s="82">
        <f t="shared" si="11"/>
        <v>18664.890000000014</v>
      </c>
      <c r="R74" s="82">
        <f t="shared" si="12"/>
        <v>102.25594335193145</v>
      </c>
    </row>
    <row r="75" spans="1:18" s="3" customFormat="1" ht="22.5" x14ac:dyDescent="0.25">
      <c r="A75" s="22" t="s">
        <v>151</v>
      </c>
      <c r="B75" s="73" t="s">
        <v>126</v>
      </c>
      <c r="C75" s="73" t="s">
        <v>13</v>
      </c>
      <c r="D75" s="73" t="s">
        <v>35</v>
      </c>
      <c r="E75" s="73" t="s">
        <v>152</v>
      </c>
      <c r="F75" s="73" t="s">
        <v>11</v>
      </c>
      <c r="G75" s="56"/>
      <c r="H75" s="55">
        <v>30695</v>
      </c>
      <c r="I75" s="55">
        <v>108000</v>
      </c>
      <c r="J75" s="55">
        <v>108000</v>
      </c>
      <c r="K75" s="55">
        <v>108000</v>
      </c>
      <c r="L75" s="55">
        <v>86400</v>
      </c>
      <c r="M75" s="54">
        <f t="shared" si="7"/>
        <v>0</v>
      </c>
      <c r="N75" s="54">
        <f t="shared" si="8"/>
        <v>100</v>
      </c>
      <c r="O75" s="54">
        <f t="shared" si="9"/>
        <v>-21600</v>
      </c>
      <c r="P75" s="54">
        <f t="shared" si="10"/>
        <v>80</v>
      </c>
      <c r="Q75" s="54">
        <f t="shared" si="11"/>
        <v>55705</v>
      </c>
      <c r="R75" s="54">
        <f t="shared" si="12"/>
        <v>281.4790682521583</v>
      </c>
    </row>
    <row r="76" spans="1:18" s="3" customFormat="1" ht="33.75" x14ac:dyDescent="0.25">
      <c r="A76" s="22" t="s">
        <v>153</v>
      </c>
      <c r="B76" s="73" t="s">
        <v>126</v>
      </c>
      <c r="C76" s="73" t="s">
        <v>13</v>
      </c>
      <c r="D76" s="73" t="s">
        <v>35</v>
      </c>
      <c r="E76" s="73" t="s">
        <v>154</v>
      </c>
      <c r="F76" s="73" t="s">
        <v>17</v>
      </c>
      <c r="G76" s="56" t="s">
        <v>39</v>
      </c>
      <c r="H76" s="55">
        <v>796670.19</v>
      </c>
      <c r="I76" s="55">
        <v>870000</v>
      </c>
      <c r="J76" s="64">
        <v>870000</v>
      </c>
      <c r="K76" s="64">
        <v>870000</v>
      </c>
      <c r="L76" s="64">
        <v>759630.08</v>
      </c>
      <c r="M76" s="54">
        <f t="shared" si="7"/>
        <v>0</v>
      </c>
      <c r="N76" s="54">
        <f t="shared" si="8"/>
        <v>100</v>
      </c>
      <c r="O76" s="54">
        <f t="shared" si="9"/>
        <v>-110369.92000000004</v>
      </c>
      <c r="P76" s="54">
        <f t="shared" si="10"/>
        <v>87.313802298850575</v>
      </c>
      <c r="Q76" s="54">
        <f t="shared" si="11"/>
        <v>-37040.109999999986</v>
      </c>
      <c r="R76" s="54">
        <f t="shared" si="12"/>
        <v>95.35063436978858</v>
      </c>
    </row>
    <row r="77" spans="1:18" s="3" customFormat="1" ht="22.5" customHeight="1" x14ac:dyDescent="0.25">
      <c r="A77" s="127" t="s">
        <v>155</v>
      </c>
      <c r="B77" s="74" t="s">
        <v>126</v>
      </c>
      <c r="C77" s="74" t="s">
        <v>23</v>
      </c>
      <c r="D77" s="74" t="s">
        <v>9</v>
      </c>
      <c r="E77" s="74" t="s">
        <v>133</v>
      </c>
      <c r="F77" s="74" t="s">
        <v>11</v>
      </c>
      <c r="G77" s="62" t="s">
        <v>39</v>
      </c>
      <c r="H77" s="63">
        <f>H78+H84+H88+H96+H98</f>
        <v>76591571.289999992</v>
      </c>
      <c r="I77" s="63">
        <f>I78+I84+I88+I96+I98</f>
        <v>219578096.03999999</v>
      </c>
      <c r="J77" s="66">
        <f>J78+J84+J88+J96+J98</f>
        <v>220334336.53</v>
      </c>
      <c r="K77" s="66">
        <f>K78+K84+K88+K96+K98</f>
        <v>220334336.53</v>
      </c>
      <c r="L77" s="66">
        <f>L78+L84+L88+L96+L98</f>
        <v>218484018.15000001</v>
      </c>
      <c r="M77" s="45">
        <f t="shared" si="7"/>
        <v>756240.49000000954</v>
      </c>
      <c r="N77" s="45">
        <f>J77/I77*100</f>
        <v>100.34440616055905</v>
      </c>
      <c r="O77" s="45">
        <f t="shared" si="9"/>
        <v>-1850318.3799999952</v>
      </c>
      <c r="P77" s="45">
        <f t="shared" si="10"/>
        <v>99.160222410569204</v>
      </c>
      <c r="Q77" s="45">
        <f t="shared" si="11"/>
        <v>141892446.86000001</v>
      </c>
      <c r="R77" s="45">
        <f>L77/H77*100</f>
        <v>285.25856627585063</v>
      </c>
    </row>
    <row r="78" spans="1:18" s="4" customFormat="1" ht="22.5" customHeight="1" x14ac:dyDescent="0.25">
      <c r="A78" s="127" t="s">
        <v>156</v>
      </c>
      <c r="B78" s="74" t="s">
        <v>126</v>
      </c>
      <c r="C78" s="74" t="s">
        <v>23</v>
      </c>
      <c r="D78" s="74" t="s">
        <v>25</v>
      </c>
      <c r="E78" s="74" t="s">
        <v>133</v>
      </c>
      <c r="F78" s="74" t="s">
        <v>11</v>
      </c>
      <c r="G78" s="62"/>
      <c r="H78" s="63">
        <f>H79</f>
        <v>5416000</v>
      </c>
      <c r="I78" s="63">
        <f>I79</f>
        <v>4804200</v>
      </c>
      <c r="J78" s="66">
        <f>J79</f>
        <v>4804200</v>
      </c>
      <c r="K78" s="66">
        <f>K79</f>
        <v>4804200</v>
      </c>
      <c r="L78" s="66">
        <f>L79</f>
        <v>4804200</v>
      </c>
      <c r="M78" s="45">
        <f t="shared" si="7"/>
        <v>0</v>
      </c>
      <c r="N78" s="45">
        <f t="shared" si="8"/>
        <v>100</v>
      </c>
      <c r="O78" s="45">
        <f t="shared" si="9"/>
        <v>0</v>
      </c>
      <c r="P78" s="45">
        <f t="shared" si="10"/>
        <v>100</v>
      </c>
      <c r="Q78" s="45">
        <f t="shared" si="11"/>
        <v>-611800</v>
      </c>
      <c r="R78" s="45">
        <f t="shared" si="12"/>
        <v>88.703840472673562</v>
      </c>
    </row>
    <row r="79" spans="1:18" ht="22.5" x14ac:dyDescent="0.25">
      <c r="A79" s="125" t="s">
        <v>157</v>
      </c>
      <c r="B79" s="84" t="s">
        <v>126</v>
      </c>
      <c r="C79" s="84" t="s">
        <v>23</v>
      </c>
      <c r="D79" s="84" t="s">
        <v>25</v>
      </c>
      <c r="E79" s="84" t="s">
        <v>158</v>
      </c>
      <c r="F79" s="84" t="s">
        <v>11</v>
      </c>
      <c r="G79" s="65"/>
      <c r="H79" s="76">
        <f>H80+H81+H82+H83</f>
        <v>5416000</v>
      </c>
      <c r="I79" s="76">
        <f>I80+I81+I82+I83</f>
        <v>4804200</v>
      </c>
      <c r="J79" s="126">
        <f>J80+J81+J82+J83</f>
        <v>4804200</v>
      </c>
      <c r="K79" s="126">
        <f>K80+K81+K82+K83</f>
        <v>4804200</v>
      </c>
      <c r="L79" s="126">
        <f>L80+L81+L82+L83</f>
        <v>4804200</v>
      </c>
      <c r="M79" s="82">
        <f t="shared" si="7"/>
        <v>0</v>
      </c>
      <c r="N79" s="82">
        <f t="shared" si="8"/>
        <v>100</v>
      </c>
      <c r="O79" s="82">
        <f t="shared" si="9"/>
        <v>0</v>
      </c>
      <c r="P79" s="82">
        <f t="shared" si="10"/>
        <v>100</v>
      </c>
      <c r="Q79" s="82">
        <f t="shared" si="11"/>
        <v>-611800</v>
      </c>
      <c r="R79" s="82">
        <f t="shared" si="12"/>
        <v>88.703840472673562</v>
      </c>
    </row>
    <row r="80" spans="1:18" ht="45" x14ac:dyDescent="0.25">
      <c r="A80" s="83" t="s">
        <v>159</v>
      </c>
      <c r="B80" s="73" t="s">
        <v>126</v>
      </c>
      <c r="C80" s="73" t="s">
        <v>23</v>
      </c>
      <c r="D80" s="73" t="s">
        <v>25</v>
      </c>
      <c r="E80" s="73" t="s">
        <v>160</v>
      </c>
      <c r="F80" s="73" t="s">
        <v>161</v>
      </c>
      <c r="G80" s="56"/>
      <c r="H80" s="55">
        <v>4000000</v>
      </c>
      <c r="I80" s="55">
        <v>1500000</v>
      </c>
      <c r="J80" s="55">
        <v>1500000</v>
      </c>
      <c r="K80" s="55">
        <v>1500000</v>
      </c>
      <c r="L80" s="55">
        <v>1500000</v>
      </c>
      <c r="M80" s="54">
        <f t="shared" si="7"/>
        <v>0</v>
      </c>
      <c r="N80" s="54">
        <f t="shared" si="8"/>
        <v>100</v>
      </c>
      <c r="O80" s="54">
        <f t="shared" si="9"/>
        <v>0</v>
      </c>
      <c r="P80" s="54">
        <f t="shared" si="10"/>
        <v>100</v>
      </c>
      <c r="Q80" s="54">
        <f t="shared" si="11"/>
        <v>-2500000</v>
      </c>
      <c r="R80" s="54">
        <f t="shared" si="12"/>
        <v>37.5</v>
      </c>
    </row>
    <row r="81" spans="1:18" s="8" customFormat="1" ht="33.75" x14ac:dyDescent="0.25">
      <c r="A81" s="22" t="s">
        <v>162</v>
      </c>
      <c r="B81" s="73" t="s">
        <v>126</v>
      </c>
      <c r="C81" s="73" t="s">
        <v>23</v>
      </c>
      <c r="D81" s="73" t="s">
        <v>25</v>
      </c>
      <c r="E81" s="73" t="s">
        <v>163</v>
      </c>
      <c r="F81" s="73" t="s">
        <v>161</v>
      </c>
      <c r="G81" s="56" t="s">
        <v>40</v>
      </c>
      <c r="H81" s="55">
        <v>916000</v>
      </c>
      <c r="I81" s="55">
        <v>2304200</v>
      </c>
      <c r="J81" s="55">
        <v>2304200</v>
      </c>
      <c r="K81" s="55">
        <v>2304200</v>
      </c>
      <c r="L81" s="55">
        <v>2304200</v>
      </c>
      <c r="M81" s="54">
        <f t="shared" si="7"/>
        <v>0</v>
      </c>
      <c r="N81" s="54">
        <f>J81/I81*100</f>
        <v>100</v>
      </c>
      <c r="O81" s="54">
        <f t="shared" si="9"/>
        <v>0</v>
      </c>
      <c r="P81" s="54">
        <f t="shared" si="10"/>
        <v>100</v>
      </c>
      <c r="Q81" s="54">
        <f t="shared" si="11"/>
        <v>1388200</v>
      </c>
      <c r="R81" s="54">
        <f t="shared" si="12"/>
        <v>251.55021834061137</v>
      </c>
    </row>
    <row r="82" spans="1:18" s="5" customFormat="1" ht="22.5" x14ac:dyDescent="0.25">
      <c r="A82" s="22" t="s">
        <v>164</v>
      </c>
      <c r="B82" s="73" t="s">
        <v>126</v>
      </c>
      <c r="C82" s="73" t="s">
        <v>23</v>
      </c>
      <c r="D82" s="73" t="s">
        <v>25</v>
      </c>
      <c r="E82" s="73" t="s">
        <v>165</v>
      </c>
      <c r="F82" s="73" t="s">
        <v>161</v>
      </c>
      <c r="G82" s="56" t="s">
        <v>40</v>
      </c>
      <c r="H82" s="55">
        <v>500000</v>
      </c>
      <c r="I82" s="55">
        <v>500000</v>
      </c>
      <c r="J82" s="55">
        <v>500000</v>
      </c>
      <c r="K82" s="55">
        <v>500000</v>
      </c>
      <c r="L82" s="55">
        <v>500000</v>
      </c>
      <c r="M82" s="54">
        <f t="shared" si="7"/>
        <v>0</v>
      </c>
      <c r="N82" s="54">
        <f>J82/I82*100</f>
        <v>100</v>
      </c>
      <c r="O82" s="54">
        <f t="shared" si="9"/>
        <v>0</v>
      </c>
      <c r="P82" s="54">
        <f t="shared" si="10"/>
        <v>100</v>
      </c>
      <c r="Q82" s="54">
        <f t="shared" si="11"/>
        <v>0</v>
      </c>
      <c r="R82" s="54">
        <f t="shared" si="12"/>
        <v>100</v>
      </c>
    </row>
    <row r="83" spans="1:18" s="5" customFormat="1" ht="45" x14ac:dyDescent="0.25">
      <c r="A83" s="83" t="s">
        <v>166</v>
      </c>
      <c r="B83" s="73" t="s">
        <v>126</v>
      </c>
      <c r="C83" s="73" t="s">
        <v>23</v>
      </c>
      <c r="D83" s="73" t="s">
        <v>25</v>
      </c>
      <c r="E83" s="73" t="s">
        <v>167</v>
      </c>
      <c r="F83" s="73" t="s">
        <v>161</v>
      </c>
      <c r="G83" s="56"/>
      <c r="H83" s="55">
        <v>0</v>
      </c>
      <c r="I83" s="55">
        <v>500000</v>
      </c>
      <c r="J83" s="55">
        <v>500000</v>
      </c>
      <c r="K83" s="55">
        <v>500000</v>
      </c>
      <c r="L83" s="55">
        <v>500000</v>
      </c>
      <c r="M83" s="54">
        <f t="shared" si="7"/>
        <v>0</v>
      </c>
      <c r="N83" s="54">
        <f t="shared" si="8"/>
        <v>100</v>
      </c>
      <c r="O83" s="54">
        <f t="shared" si="9"/>
        <v>0</v>
      </c>
      <c r="P83" s="54">
        <f t="shared" si="10"/>
        <v>100</v>
      </c>
      <c r="Q83" s="54">
        <f t="shared" si="11"/>
        <v>500000</v>
      </c>
      <c r="R83" s="54" t="e">
        <f t="shared" si="12"/>
        <v>#DIV/0!</v>
      </c>
    </row>
    <row r="84" spans="1:18" s="5" customFormat="1" ht="21" customHeight="1" x14ac:dyDescent="0.25">
      <c r="A84" s="127" t="s">
        <v>168</v>
      </c>
      <c r="B84" s="74" t="s">
        <v>126</v>
      </c>
      <c r="C84" s="74" t="s">
        <v>23</v>
      </c>
      <c r="D84" s="74" t="s">
        <v>169</v>
      </c>
      <c r="E84" s="74" t="s">
        <v>10</v>
      </c>
      <c r="F84" s="74" t="s">
        <v>11</v>
      </c>
      <c r="G84" s="62"/>
      <c r="H84" s="63">
        <f>H85</f>
        <v>8053061.3700000001</v>
      </c>
      <c r="I84" s="63">
        <f>I85</f>
        <v>11559210.350000001</v>
      </c>
      <c r="J84" s="66">
        <f>J85</f>
        <v>11559210.350000001</v>
      </c>
      <c r="K84" s="66">
        <f>K85</f>
        <v>11559210.350000001</v>
      </c>
      <c r="L84" s="66">
        <f>L85</f>
        <v>11246679.739999998</v>
      </c>
      <c r="M84" s="45">
        <f t="shared" si="7"/>
        <v>0</v>
      </c>
      <c r="N84" s="45">
        <f t="shared" si="8"/>
        <v>100</v>
      </c>
      <c r="O84" s="45">
        <f t="shared" si="9"/>
        <v>-312530.61000000313</v>
      </c>
      <c r="P84" s="45">
        <f t="shared" si="10"/>
        <v>97.296263321308942</v>
      </c>
      <c r="Q84" s="45">
        <f t="shared" si="11"/>
        <v>3193618.3699999982</v>
      </c>
      <c r="R84" s="45">
        <f t="shared" si="12"/>
        <v>139.65719647806432</v>
      </c>
    </row>
    <row r="85" spans="1:18" s="3" customFormat="1" ht="45" x14ac:dyDescent="0.25">
      <c r="A85" s="29" t="s">
        <v>170</v>
      </c>
      <c r="B85" s="84" t="s">
        <v>126</v>
      </c>
      <c r="C85" s="84" t="s">
        <v>23</v>
      </c>
      <c r="D85" s="84" t="s">
        <v>169</v>
      </c>
      <c r="E85" s="84" t="s">
        <v>55</v>
      </c>
      <c r="F85" s="84" t="s">
        <v>11</v>
      </c>
      <c r="G85" s="65" t="s">
        <v>40</v>
      </c>
      <c r="H85" s="76">
        <f>H86+H87</f>
        <v>8053061.3700000001</v>
      </c>
      <c r="I85" s="76">
        <f>I86+I87</f>
        <v>11559210.350000001</v>
      </c>
      <c r="J85" s="126">
        <f>J86+J87</f>
        <v>11559210.350000001</v>
      </c>
      <c r="K85" s="126">
        <f>K86+K87</f>
        <v>11559210.350000001</v>
      </c>
      <c r="L85" s="126">
        <f>L86+L87</f>
        <v>11246679.739999998</v>
      </c>
      <c r="M85" s="82">
        <f t="shared" si="7"/>
        <v>0</v>
      </c>
      <c r="N85" s="82">
        <f>J85/I85*100</f>
        <v>100</v>
      </c>
      <c r="O85" s="82">
        <f t="shared" si="9"/>
        <v>-312530.61000000313</v>
      </c>
      <c r="P85" s="82">
        <f t="shared" si="10"/>
        <v>97.296263321308942</v>
      </c>
      <c r="Q85" s="82">
        <f t="shared" si="11"/>
        <v>3193618.3699999982</v>
      </c>
      <c r="R85" s="82">
        <f t="shared" si="12"/>
        <v>139.65719647806432</v>
      </c>
    </row>
    <row r="86" spans="1:18" s="3" customFormat="1" ht="22.5" x14ac:dyDescent="0.25">
      <c r="A86" s="22" t="s">
        <v>171</v>
      </c>
      <c r="B86" s="73" t="s">
        <v>126</v>
      </c>
      <c r="C86" s="73" t="s">
        <v>23</v>
      </c>
      <c r="D86" s="73" t="s">
        <v>169</v>
      </c>
      <c r="E86" s="73" t="s">
        <v>172</v>
      </c>
      <c r="F86" s="73" t="s">
        <v>17</v>
      </c>
      <c r="G86" s="56" t="s">
        <v>40</v>
      </c>
      <c r="H86" s="55">
        <v>3929695.65</v>
      </c>
      <c r="I86" s="55">
        <v>1785027.13</v>
      </c>
      <c r="J86" s="55">
        <v>1785027.13</v>
      </c>
      <c r="K86" s="55">
        <v>1785027.13</v>
      </c>
      <c r="L86" s="55">
        <v>1785027.13</v>
      </c>
      <c r="M86" s="54">
        <f t="shared" si="7"/>
        <v>0</v>
      </c>
      <c r="N86" s="54">
        <f>J86/I86*100</f>
        <v>100</v>
      </c>
      <c r="O86" s="54">
        <f t="shared" si="9"/>
        <v>0</v>
      </c>
      <c r="P86" s="54">
        <f t="shared" si="10"/>
        <v>100</v>
      </c>
      <c r="Q86" s="54">
        <f t="shared" si="11"/>
        <v>-2144668.52</v>
      </c>
      <c r="R86" s="54">
        <f t="shared" si="12"/>
        <v>45.424055422714474</v>
      </c>
    </row>
    <row r="87" spans="1:18" s="6" customFormat="1" ht="45" x14ac:dyDescent="0.25">
      <c r="A87" s="22" t="s">
        <v>173</v>
      </c>
      <c r="B87" s="73" t="s">
        <v>126</v>
      </c>
      <c r="C87" s="73" t="s">
        <v>23</v>
      </c>
      <c r="D87" s="73" t="s">
        <v>169</v>
      </c>
      <c r="E87" s="73" t="s">
        <v>174</v>
      </c>
      <c r="F87" s="73" t="s">
        <v>17</v>
      </c>
      <c r="G87" s="56"/>
      <c r="H87" s="55">
        <v>4123365.72</v>
      </c>
      <c r="I87" s="55">
        <v>9774183.2200000007</v>
      </c>
      <c r="J87" s="64">
        <v>9774183.2200000007</v>
      </c>
      <c r="K87" s="64">
        <v>9774183.2200000007</v>
      </c>
      <c r="L87" s="64">
        <v>9461652.6099999994</v>
      </c>
      <c r="M87" s="54">
        <f t="shared" si="7"/>
        <v>0</v>
      </c>
      <c r="N87" s="54">
        <f t="shared" si="8"/>
        <v>100</v>
      </c>
      <c r="O87" s="54">
        <f t="shared" si="9"/>
        <v>-312530.61000000127</v>
      </c>
      <c r="P87" s="54">
        <f t="shared" si="10"/>
        <v>96.802488730101771</v>
      </c>
      <c r="Q87" s="54">
        <f t="shared" si="11"/>
        <v>5338286.8899999987</v>
      </c>
      <c r="R87" s="54">
        <f t="shared" si="12"/>
        <v>229.46430786158834</v>
      </c>
    </row>
    <row r="88" spans="1:18" s="3" customFormat="1" ht="22.5" customHeight="1" x14ac:dyDescent="0.25">
      <c r="A88" s="130" t="s">
        <v>175</v>
      </c>
      <c r="B88" s="74" t="s">
        <v>126</v>
      </c>
      <c r="C88" s="74" t="s">
        <v>23</v>
      </c>
      <c r="D88" s="74" t="s">
        <v>14</v>
      </c>
      <c r="E88" s="74" t="s">
        <v>10</v>
      </c>
      <c r="F88" s="74" t="s">
        <v>11</v>
      </c>
      <c r="G88" s="62"/>
      <c r="H88" s="63">
        <f t="shared" ref="H88:L88" si="13">H89</f>
        <v>52263088.509999998</v>
      </c>
      <c r="I88" s="63">
        <f>I89</f>
        <v>189785999.13</v>
      </c>
      <c r="J88" s="66">
        <f t="shared" si="13"/>
        <v>189785999.13</v>
      </c>
      <c r="K88" s="66">
        <f t="shared" si="13"/>
        <v>189785999.13</v>
      </c>
      <c r="L88" s="66">
        <f t="shared" si="13"/>
        <v>188265032.81</v>
      </c>
      <c r="M88" s="45">
        <f t="shared" si="7"/>
        <v>0</v>
      </c>
      <c r="N88" s="45">
        <f t="shared" si="8"/>
        <v>100</v>
      </c>
      <c r="O88" s="45">
        <f t="shared" si="9"/>
        <v>-1520966.3199999928</v>
      </c>
      <c r="P88" s="45">
        <f t="shared" si="10"/>
        <v>99.198588764728555</v>
      </c>
      <c r="Q88" s="45">
        <f t="shared" si="11"/>
        <v>136001944.30000001</v>
      </c>
      <c r="R88" s="45">
        <f t="shared" si="12"/>
        <v>360.22561654383941</v>
      </c>
    </row>
    <row r="89" spans="1:18" s="3" customFormat="1" ht="45" x14ac:dyDescent="0.25">
      <c r="A89" s="30" t="s">
        <v>170</v>
      </c>
      <c r="B89" s="84" t="s">
        <v>126</v>
      </c>
      <c r="C89" s="84" t="s">
        <v>23</v>
      </c>
      <c r="D89" s="84" t="s">
        <v>14</v>
      </c>
      <c r="E89" s="84" t="s">
        <v>55</v>
      </c>
      <c r="F89" s="84" t="s">
        <v>11</v>
      </c>
      <c r="G89" s="65"/>
      <c r="H89" s="76">
        <f>H90+H91+H92+H93+H94+H95</f>
        <v>52263088.509999998</v>
      </c>
      <c r="I89" s="76">
        <f>I90+I91+I92+I93+I94+I95</f>
        <v>189785999.13</v>
      </c>
      <c r="J89" s="126">
        <f>J90+J91+J92+J93+J94+J95</f>
        <v>189785999.13</v>
      </c>
      <c r="K89" s="126">
        <f>K90+K91+K92+K93+K94+K95</f>
        <v>189785999.13</v>
      </c>
      <c r="L89" s="126">
        <f>L90+L91+L92+L93+L94+L95</f>
        <v>188265032.81</v>
      </c>
      <c r="M89" s="82">
        <f t="shared" si="7"/>
        <v>0</v>
      </c>
      <c r="N89" s="82">
        <f t="shared" si="8"/>
        <v>100</v>
      </c>
      <c r="O89" s="82">
        <f t="shared" si="9"/>
        <v>-1520966.3199999928</v>
      </c>
      <c r="P89" s="82">
        <f t="shared" si="10"/>
        <v>99.198588764728555</v>
      </c>
      <c r="Q89" s="82">
        <f t="shared" si="11"/>
        <v>136001944.30000001</v>
      </c>
      <c r="R89" s="82">
        <f t="shared" si="12"/>
        <v>360.22561654383941</v>
      </c>
    </row>
    <row r="90" spans="1:18" s="3" customFormat="1" ht="22.5" x14ac:dyDescent="0.25">
      <c r="A90" s="22" t="s">
        <v>176</v>
      </c>
      <c r="B90" s="73" t="s">
        <v>126</v>
      </c>
      <c r="C90" s="73" t="s">
        <v>23</v>
      </c>
      <c r="D90" s="73" t="s">
        <v>14</v>
      </c>
      <c r="E90" s="73" t="s">
        <v>177</v>
      </c>
      <c r="F90" s="73" t="s">
        <v>17</v>
      </c>
      <c r="G90" s="56" t="s">
        <v>41</v>
      </c>
      <c r="H90" s="55">
        <v>12049919.970000001</v>
      </c>
      <c r="I90" s="55">
        <v>17398272.109999999</v>
      </c>
      <c r="J90" s="55">
        <v>17398272.109999999</v>
      </c>
      <c r="K90" s="55">
        <v>17398272.109999999</v>
      </c>
      <c r="L90" s="64">
        <v>16007334.609999999</v>
      </c>
      <c r="M90" s="54">
        <f t="shared" si="7"/>
        <v>0</v>
      </c>
      <c r="N90" s="54">
        <f>J90/I90*100</f>
        <v>100</v>
      </c>
      <c r="O90" s="54">
        <f t="shared" si="9"/>
        <v>-1390937.5</v>
      </c>
      <c r="P90" s="54">
        <f t="shared" si="10"/>
        <v>92.005312417199576</v>
      </c>
      <c r="Q90" s="54">
        <f t="shared" si="11"/>
        <v>3957414.6399999987</v>
      </c>
      <c r="R90" s="54">
        <f t="shared" si="12"/>
        <v>132.84183338854157</v>
      </c>
    </row>
    <row r="91" spans="1:18" s="3" customFormat="1" ht="22.5" x14ac:dyDescent="0.25">
      <c r="A91" s="22" t="s">
        <v>178</v>
      </c>
      <c r="B91" s="73" t="s">
        <v>126</v>
      </c>
      <c r="C91" s="73" t="s">
        <v>23</v>
      </c>
      <c r="D91" s="73" t="s">
        <v>14</v>
      </c>
      <c r="E91" s="73" t="s">
        <v>179</v>
      </c>
      <c r="F91" s="73" t="s">
        <v>17</v>
      </c>
      <c r="G91" s="56" t="s">
        <v>41</v>
      </c>
      <c r="H91" s="55">
        <v>14072222.220000001</v>
      </c>
      <c r="I91" s="55">
        <v>14072222.220000001</v>
      </c>
      <c r="J91" s="55">
        <v>14072222.220000001</v>
      </c>
      <c r="K91" s="55">
        <v>14072222.220000001</v>
      </c>
      <c r="L91" s="55">
        <v>14072222.220000001</v>
      </c>
      <c r="M91" s="54">
        <f t="shared" si="7"/>
        <v>0</v>
      </c>
      <c r="N91" s="54">
        <f>J91/I91*100</f>
        <v>100</v>
      </c>
      <c r="O91" s="54">
        <f t="shared" si="9"/>
        <v>0</v>
      </c>
      <c r="P91" s="54">
        <f t="shared" si="10"/>
        <v>100</v>
      </c>
      <c r="Q91" s="54">
        <f t="shared" si="11"/>
        <v>0</v>
      </c>
      <c r="R91" s="54">
        <f t="shared" si="12"/>
        <v>100</v>
      </c>
    </row>
    <row r="92" spans="1:18" s="4" customFormat="1" ht="45" x14ac:dyDescent="0.25">
      <c r="A92" s="22" t="s">
        <v>180</v>
      </c>
      <c r="B92" s="73" t="s">
        <v>126</v>
      </c>
      <c r="C92" s="73" t="s">
        <v>23</v>
      </c>
      <c r="D92" s="73" t="s">
        <v>14</v>
      </c>
      <c r="E92" s="73" t="s">
        <v>181</v>
      </c>
      <c r="F92" s="73" t="s">
        <v>17</v>
      </c>
      <c r="G92" s="56"/>
      <c r="H92" s="55">
        <v>14141414.140000001</v>
      </c>
      <c r="I92" s="55">
        <v>25000000</v>
      </c>
      <c r="J92" s="55">
        <v>25000000</v>
      </c>
      <c r="K92" s="55">
        <v>25000000</v>
      </c>
      <c r="L92" s="55">
        <v>25000000</v>
      </c>
      <c r="M92" s="54">
        <f t="shared" si="7"/>
        <v>0</v>
      </c>
      <c r="N92" s="54">
        <f t="shared" si="8"/>
        <v>100</v>
      </c>
      <c r="O92" s="54">
        <f t="shared" si="9"/>
        <v>0</v>
      </c>
      <c r="P92" s="54">
        <f t="shared" si="10"/>
        <v>100</v>
      </c>
      <c r="Q92" s="54">
        <f t="shared" si="11"/>
        <v>10858585.859999999</v>
      </c>
      <c r="R92" s="54">
        <f t="shared" si="12"/>
        <v>176.78571430339284</v>
      </c>
    </row>
    <row r="93" spans="1:18" ht="33.75" x14ac:dyDescent="0.25">
      <c r="A93" s="23" t="s">
        <v>182</v>
      </c>
      <c r="B93" s="73" t="s">
        <v>126</v>
      </c>
      <c r="C93" s="73" t="s">
        <v>23</v>
      </c>
      <c r="D93" s="73" t="s">
        <v>14</v>
      </c>
      <c r="E93" s="73" t="s">
        <v>183</v>
      </c>
      <c r="F93" s="73" t="s">
        <v>17</v>
      </c>
      <c r="G93" s="56"/>
      <c r="H93" s="55">
        <v>10949532.18</v>
      </c>
      <c r="I93" s="55">
        <v>5133189.8</v>
      </c>
      <c r="J93" s="55">
        <v>5133189.8</v>
      </c>
      <c r="K93" s="55">
        <v>5133189.8</v>
      </c>
      <c r="L93" s="55">
        <v>5133189.8</v>
      </c>
      <c r="M93" s="54">
        <f t="shared" si="7"/>
        <v>0</v>
      </c>
      <c r="N93" s="54">
        <f t="shared" si="8"/>
        <v>100</v>
      </c>
      <c r="O93" s="54">
        <f t="shared" si="9"/>
        <v>0</v>
      </c>
      <c r="P93" s="54">
        <f t="shared" si="10"/>
        <v>100</v>
      </c>
      <c r="Q93" s="54">
        <f t="shared" si="11"/>
        <v>-5816342.3799999999</v>
      </c>
      <c r="R93" s="54">
        <f t="shared" si="12"/>
        <v>46.880448548989975</v>
      </c>
    </row>
    <row r="94" spans="1:18" ht="22.5" x14ac:dyDescent="0.25">
      <c r="A94" s="83" t="s">
        <v>184</v>
      </c>
      <c r="B94" s="73" t="s">
        <v>126</v>
      </c>
      <c r="C94" s="73" t="s">
        <v>23</v>
      </c>
      <c r="D94" s="73" t="s">
        <v>14</v>
      </c>
      <c r="E94" s="73" t="s">
        <v>185</v>
      </c>
      <c r="F94" s="73" t="s">
        <v>17</v>
      </c>
      <c r="G94" s="56"/>
      <c r="H94" s="55">
        <v>150000</v>
      </c>
      <c r="I94" s="55">
        <v>127302315</v>
      </c>
      <c r="J94" s="55">
        <v>127302315</v>
      </c>
      <c r="K94" s="55">
        <v>127302315</v>
      </c>
      <c r="L94" s="64">
        <v>127302286.18000001</v>
      </c>
      <c r="M94" s="54">
        <f t="shared" si="7"/>
        <v>0</v>
      </c>
      <c r="N94" s="54">
        <f t="shared" si="8"/>
        <v>100</v>
      </c>
      <c r="O94" s="54">
        <f t="shared" si="9"/>
        <v>-28.819999992847443</v>
      </c>
      <c r="P94" s="54">
        <f t="shared" si="10"/>
        <v>99.999977360977297</v>
      </c>
      <c r="Q94" s="54">
        <f t="shared" si="11"/>
        <v>127152286.18000001</v>
      </c>
      <c r="R94" s="54">
        <f t="shared" si="12"/>
        <v>84868.190786666673</v>
      </c>
    </row>
    <row r="95" spans="1:18" s="3" customFormat="1" ht="22.5" x14ac:dyDescent="0.25">
      <c r="A95" s="22" t="s">
        <v>186</v>
      </c>
      <c r="B95" s="73" t="s">
        <v>126</v>
      </c>
      <c r="C95" s="73" t="s">
        <v>23</v>
      </c>
      <c r="D95" s="73" t="s">
        <v>14</v>
      </c>
      <c r="E95" s="73" t="s">
        <v>187</v>
      </c>
      <c r="F95" s="73" t="s">
        <v>17</v>
      </c>
      <c r="G95" s="56" t="s">
        <v>42</v>
      </c>
      <c r="H95" s="55">
        <v>900000</v>
      </c>
      <c r="I95" s="55">
        <v>880000</v>
      </c>
      <c r="J95" s="55">
        <v>880000</v>
      </c>
      <c r="K95" s="55">
        <v>880000</v>
      </c>
      <c r="L95" s="64">
        <v>750000</v>
      </c>
      <c r="M95" s="54">
        <f t="shared" si="7"/>
        <v>0</v>
      </c>
      <c r="N95" s="54">
        <f>J95/I95*100</f>
        <v>100</v>
      </c>
      <c r="O95" s="54">
        <f t="shared" si="9"/>
        <v>-130000</v>
      </c>
      <c r="P95" s="54">
        <f t="shared" si="10"/>
        <v>85.227272727272734</v>
      </c>
      <c r="Q95" s="54">
        <f t="shared" si="11"/>
        <v>-150000</v>
      </c>
      <c r="R95" s="54">
        <f t="shared" si="12"/>
        <v>83.333333333333343</v>
      </c>
    </row>
    <row r="96" spans="1:18" s="3" customFormat="1" ht="24.75" customHeight="1" x14ac:dyDescent="0.25">
      <c r="A96" s="127" t="s">
        <v>188</v>
      </c>
      <c r="B96" s="74" t="s">
        <v>126</v>
      </c>
      <c r="C96" s="74" t="s">
        <v>23</v>
      </c>
      <c r="D96" s="74" t="s">
        <v>34</v>
      </c>
      <c r="E96" s="74" t="s">
        <v>133</v>
      </c>
      <c r="F96" s="74" t="s">
        <v>11</v>
      </c>
      <c r="G96" s="62" t="s">
        <v>42</v>
      </c>
      <c r="H96" s="63">
        <f>H97</f>
        <v>0</v>
      </c>
      <c r="I96" s="63">
        <f>I97</f>
        <v>239000</v>
      </c>
      <c r="J96" s="66">
        <f>J97</f>
        <v>239000</v>
      </c>
      <c r="K96" s="66">
        <f>K97</f>
        <v>239000</v>
      </c>
      <c r="L96" s="66">
        <f>L97</f>
        <v>238983.98</v>
      </c>
      <c r="M96" s="45">
        <f t="shared" si="7"/>
        <v>0</v>
      </c>
      <c r="N96" s="45">
        <f>J96/I96*100</f>
        <v>100</v>
      </c>
      <c r="O96" s="45">
        <f t="shared" si="9"/>
        <v>-16.019999999989523</v>
      </c>
      <c r="P96" s="45">
        <f t="shared" si="10"/>
        <v>99.993297071129717</v>
      </c>
      <c r="Q96" s="45">
        <f t="shared" si="11"/>
        <v>238983.98</v>
      </c>
      <c r="R96" s="45" t="e">
        <f t="shared" si="12"/>
        <v>#DIV/0!</v>
      </c>
    </row>
    <row r="97" spans="1:18" s="3" customFormat="1" ht="33.75" x14ac:dyDescent="0.25">
      <c r="A97" s="22" t="s">
        <v>189</v>
      </c>
      <c r="B97" s="73" t="s">
        <v>126</v>
      </c>
      <c r="C97" s="73" t="s">
        <v>23</v>
      </c>
      <c r="D97" s="73" t="s">
        <v>34</v>
      </c>
      <c r="E97" s="73" t="s">
        <v>190</v>
      </c>
      <c r="F97" s="73" t="s">
        <v>161</v>
      </c>
      <c r="G97" s="56"/>
      <c r="H97" s="55">
        <v>0</v>
      </c>
      <c r="I97" s="55">
        <v>239000</v>
      </c>
      <c r="J97" s="64">
        <v>239000</v>
      </c>
      <c r="K97" s="64">
        <v>239000</v>
      </c>
      <c r="L97" s="64">
        <v>238983.98</v>
      </c>
      <c r="M97" s="54">
        <f t="shared" si="7"/>
        <v>0</v>
      </c>
      <c r="N97" s="54">
        <f t="shared" si="8"/>
        <v>100</v>
      </c>
      <c r="O97" s="54">
        <f t="shared" si="9"/>
        <v>-16.019999999989523</v>
      </c>
      <c r="P97" s="54">
        <f t="shared" si="10"/>
        <v>99.993297071129717</v>
      </c>
      <c r="Q97" s="54">
        <f t="shared" si="11"/>
        <v>238983.98</v>
      </c>
      <c r="R97" s="54" t="e">
        <f t="shared" si="12"/>
        <v>#DIV/0!</v>
      </c>
    </row>
    <row r="98" spans="1:18" s="3" customFormat="1" ht="31.5" customHeight="1" x14ac:dyDescent="0.25">
      <c r="A98" s="130" t="s">
        <v>53</v>
      </c>
      <c r="B98" s="74" t="s">
        <v>126</v>
      </c>
      <c r="C98" s="74" t="s">
        <v>23</v>
      </c>
      <c r="D98" s="74" t="s">
        <v>36</v>
      </c>
      <c r="E98" s="74" t="s">
        <v>133</v>
      </c>
      <c r="F98" s="74" t="s">
        <v>11</v>
      </c>
      <c r="G98" s="62"/>
      <c r="H98" s="63">
        <f>H99+H102+H104</f>
        <v>10859421.41</v>
      </c>
      <c r="I98" s="63">
        <f>I99+I102+I104</f>
        <v>13189686.560000001</v>
      </c>
      <c r="J98" s="66">
        <f>J99+J102+J104</f>
        <v>13945927.050000001</v>
      </c>
      <c r="K98" s="66">
        <f>K99+K102+K104</f>
        <v>13945927.050000001</v>
      </c>
      <c r="L98" s="66">
        <f>L99+L102+L104</f>
        <v>13929121.620000001</v>
      </c>
      <c r="M98" s="45">
        <f t="shared" si="7"/>
        <v>756240.49000000022</v>
      </c>
      <c r="N98" s="45">
        <f t="shared" si="8"/>
        <v>105.73357438450002</v>
      </c>
      <c r="O98" s="45">
        <f t="shared" si="9"/>
        <v>-16805.429999999702</v>
      </c>
      <c r="P98" s="45">
        <f t="shared" si="10"/>
        <v>99.879495784398216</v>
      </c>
      <c r="Q98" s="45">
        <f t="shared" si="11"/>
        <v>3069700.2100000009</v>
      </c>
      <c r="R98" s="45">
        <f t="shared" si="12"/>
        <v>128.26762213291804</v>
      </c>
    </row>
    <row r="99" spans="1:18" s="3" customFormat="1" ht="27" customHeight="1" x14ac:dyDescent="0.25">
      <c r="A99" s="30" t="s">
        <v>157</v>
      </c>
      <c r="B99" s="84" t="s">
        <v>126</v>
      </c>
      <c r="C99" s="84" t="s">
        <v>23</v>
      </c>
      <c r="D99" s="84" t="s">
        <v>36</v>
      </c>
      <c r="E99" s="84" t="s">
        <v>158</v>
      </c>
      <c r="F99" s="84" t="s">
        <v>11</v>
      </c>
      <c r="G99" s="65"/>
      <c r="H99" s="76">
        <f t="shared" ref="H99" si="14">H100+H101</f>
        <v>1416000</v>
      </c>
      <c r="I99" s="76">
        <v>320980</v>
      </c>
      <c r="J99" s="126">
        <f>J100+J101</f>
        <v>1077220.49</v>
      </c>
      <c r="K99" s="126">
        <f t="shared" ref="K99:L99" si="15">K100+K101</f>
        <v>1077220.49</v>
      </c>
      <c r="L99" s="126">
        <f t="shared" si="15"/>
        <v>1077220.49</v>
      </c>
      <c r="M99" s="82">
        <f t="shared" si="7"/>
        <v>756240.49</v>
      </c>
      <c r="N99" s="82">
        <f t="shared" si="8"/>
        <v>335.60361704779115</v>
      </c>
      <c r="O99" s="82">
        <f t="shared" si="9"/>
        <v>0</v>
      </c>
      <c r="P99" s="82">
        <f t="shared" si="10"/>
        <v>100</v>
      </c>
      <c r="Q99" s="82">
        <f t="shared" si="11"/>
        <v>-338779.51</v>
      </c>
      <c r="R99" s="82">
        <f t="shared" si="12"/>
        <v>76.074893361581914</v>
      </c>
    </row>
    <row r="100" spans="1:18" s="3" customFormat="1" ht="33.75" x14ac:dyDescent="0.25">
      <c r="A100" s="22" t="s">
        <v>191</v>
      </c>
      <c r="B100" s="73" t="s">
        <v>126</v>
      </c>
      <c r="C100" s="73" t="s">
        <v>23</v>
      </c>
      <c r="D100" s="73" t="s">
        <v>36</v>
      </c>
      <c r="E100" s="73" t="s">
        <v>192</v>
      </c>
      <c r="F100" s="73" t="s">
        <v>17</v>
      </c>
      <c r="G100" s="56" t="s">
        <v>43</v>
      </c>
      <c r="H100" s="55">
        <v>80000</v>
      </c>
      <c r="I100" s="55">
        <v>11220.49</v>
      </c>
      <c r="J100" s="55">
        <v>11220.49</v>
      </c>
      <c r="K100" s="55">
        <v>11220.49</v>
      </c>
      <c r="L100" s="55">
        <v>11220.49</v>
      </c>
      <c r="M100" s="54">
        <f t="shared" si="7"/>
        <v>0</v>
      </c>
      <c r="N100" s="54">
        <f>J100/I100*100</f>
        <v>100</v>
      </c>
      <c r="O100" s="54">
        <f t="shared" si="9"/>
        <v>0</v>
      </c>
      <c r="P100" s="54">
        <f t="shared" si="10"/>
        <v>100</v>
      </c>
      <c r="Q100" s="54">
        <f t="shared" si="11"/>
        <v>-68779.509999999995</v>
      </c>
      <c r="R100" s="54">
        <f t="shared" si="12"/>
        <v>14.025612500000001</v>
      </c>
    </row>
    <row r="101" spans="1:18" s="3" customFormat="1" ht="22.5" x14ac:dyDescent="0.25">
      <c r="A101" s="22" t="s">
        <v>193</v>
      </c>
      <c r="B101" s="73" t="s">
        <v>126</v>
      </c>
      <c r="C101" s="73" t="s">
        <v>23</v>
      </c>
      <c r="D101" s="73" t="s">
        <v>36</v>
      </c>
      <c r="E101" s="73" t="s">
        <v>194</v>
      </c>
      <c r="F101" s="73" t="s">
        <v>161</v>
      </c>
      <c r="G101" s="56" t="s">
        <v>43</v>
      </c>
      <c r="H101" s="55">
        <v>1336000</v>
      </c>
      <c r="I101" s="55">
        <v>1066000</v>
      </c>
      <c r="J101" s="55">
        <v>1066000</v>
      </c>
      <c r="K101" s="55">
        <v>1066000</v>
      </c>
      <c r="L101" s="55">
        <v>1066000</v>
      </c>
      <c r="M101" s="54">
        <f t="shared" si="7"/>
        <v>0</v>
      </c>
      <c r="N101" s="54">
        <f>J101/I101*100</f>
        <v>100</v>
      </c>
      <c r="O101" s="54">
        <f t="shared" si="9"/>
        <v>0</v>
      </c>
      <c r="P101" s="54">
        <f t="shared" si="10"/>
        <v>100</v>
      </c>
      <c r="Q101" s="54">
        <f t="shared" si="11"/>
        <v>-270000</v>
      </c>
      <c r="R101" s="54">
        <f t="shared" si="12"/>
        <v>79.790419161676652</v>
      </c>
    </row>
    <row r="102" spans="1:18" s="3" customFormat="1" ht="45" x14ac:dyDescent="0.25">
      <c r="A102" s="29" t="s">
        <v>66</v>
      </c>
      <c r="B102" s="84" t="s">
        <v>126</v>
      </c>
      <c r="C102" s="84" t="s">
        <v>23</v>
      </c>
      <c r="D102" s="84" t="s">
        <v>36</v>
      </c>
      <c r="E102" s="84" t="s">
        <v>54</v>
      </c>
      <c r="F102" s="84" t="s">
        <v>11</v>
      </c>
      <c r="G102" s="65"/>
      <c r="H102" s="76">
        <f>H103</f>
        <v>638930.18000000005</v>
      </c>
      <c r="I102" s="76">
        <f>I103</f>
        <v>0</v>
      </c>
      <c r="J102" s="76">
        <f>J103</f>
        <v>0</v>
      </c>
      <c r="K102" s="76">
        <f>K103</f>
        <v>0</v>
      </c>
      <c r="L102" s="76">
        <f>L103</f>
        <v>0</v>
      </c>
      <c r="M102" s="82">
        <f>J102-I102</f>
        <v>0</v>
      </c>
      <c r="N102" s="82" t="e">
        <f>J102/I102*100</f>
        <v>#DIV/0!</v>
      </c>
      <c r="O102" s="82">
        <f>L102-K102</f>
        <v>0</v>
      </c>
      <c r="P102" s="82" t="e">
        <f>L102/K102*100</f>
        <v>#DIV/0!</v>
      </c>
      <c r="Q102" s="82">
        <f>L102-H102</f>
        <v>-638930.18000000005</v>
      </c>
      <c r="R102" s="82">
        <f>L102/H102*100</f>
        <v>0</v>
      </c>
    </row>
    <row r="103" spans="1:18" s="3" customFormat="1" ht="33.75" x14ac:dyDescent="0.25">
      <c r="A103" s="22" t="s">
        <v>196</v>
      </c>
      <c r="B103" s="73" t="s">
        <v>126</v>
      </c>
      <c r="C103" s="73" t="s">
        <v>23</v>
      </c>
      <c r="D103" s="73" t="s">
        <v>36</v>
      </c>
      <c r="E103" s="73" t="s">
        <v>197</v>
      </c>
      <c r="F103" s="73" t="s">
        <v>17</v>
      </c>
      <c r="G103" s="56"/>
      <c r="H103" s="55">
        <v>638930.18000000005</v>
      </c>
      <c r="I103" s="55">
        <v>0</v>
      </c>
      <c r="J103" s="55">
        <v>0</v>
      </c>
      <c r="K103" s="55">
        <v>0</v>
      </c>
      <c r="L103" s="55">
        <v>0</v>
      </c>
      <c r="M103" s="54">
        <f>J103-I103</f>
        <v>0</v>
      </c>
      <c r="N103" s="54" t="e">
        <f>J103/I103*100</f>
        <v>#DIV/0!</v>
      </c>
      <c r="O103" s="54">
        <f>L103-K103</f>
        <v>0</v>
      </c>
      <c r="P103" s="54" t="e">
        <f>L103/K103*100</f>
        <v>#DIV/0!</v>
      </c>
      <c r="Q103" s="54">
        <f>L103-H103</f>
        <v>-638930.18000000005</v>
      </c>
      <c r="R103" s="54">
        <f>L103/H103*100</f>
        <v>0</v>
      </c>
    </row>
    <row r="104" spans="1:18" s="6" customFormat="1" ht="18" customHeight="1" x14ac:dyDescent="0.25">
      <c r="A104" s="29" t="s">
        <v>195</v>
      </c>
      <c r="B104" s="84" t="s">
        <v>126</v>
      </c>
      <c r="C104" s="84" t="s">
        <v>23</v>
      </c>
      <c r="D104" s="84" t="s">
        <v>36</v>
      </c>
      <c r="E104" s="84" t="s">
        <v>118</v>
      </c>
      <c r="F104" s="84" t="s">
        <v>11</v>
      </c>
      <c r="G104" s="65"/>
      <c r="H104" s="76">
        <f t="shared" ref="H104:L104" si="16">H105</f>
        <v>8804491.2300000004</v>
      </c>
      <c r="I104" s="76">
        <f>I105</f>
        <v>12868706.560000001</v>
      </c>
      <c r="J104" s="126">
        <f t="shared" si="16"/>
        <v>12868706.560000001</v>
      </c>
      <c r="K104" s="126">
        <f t="shared" si="16"/>
        <v>12868706.560000001</v>
      </c>
      <c r="L104" s="126">
        <f t="shared" si="16"/>
        <v>12851901.130000001</v>
      </c>
      <c r="M104" s="82">
        <f t="shared" si="7"/>
        <v>0</v>
      </c>
      <c r="N104" s="82">
        <f t="shared" si="8"/>
        <v>100</v>
      </c>
      <c r="O104" s="82">
        <f t="shared" si="9"/>
        <v>-16805.429999999702</v>
      </c>
      <c r="P104" s="82">
        <f t="shared" si="10"/>
        <v>99.86940855383061</v>
      </c>
      <c r="Q104" s="82">
        <f t="shared" si="11"/>
        <v>4047409.9000000004</v>
      </c>
      <c r="R104" s="82">
        <f t="shared" si="12"/>
        <v>145.9698328304201</v>
      </c>
    </row>
    <row r="105" spans="1:18" s="3" customFormat="1" ht="45" x14ac:dyDescent="0.25">
      <c r="A105" s="23" t="s">
        <v>198</v>
      </c>
      <c r="B105" s="73" t="s">
        <v>126</v>
      </c>
      <c r="C105" s="73" t="s">
        <v>23</v>
      </c>
      <c r="D105" s="73" t="s">
        <v>36</v>
      </c>
      <c r="E105" s="73" t="s">
        <v>199</v>
      </c>
      <c r="F105" s="73" t="s">
        <v>161</v>
      </c>
      <c r="G105" s="56"/>
      <c r="H105" s="55">
        <v>8804491.2300000004</v>
      </c>
      <c r="I105" s="55">
        <v>12868706.560000001</v>
      </c>
      <c r="J105" s="55">
        <v>12868706.560000001</v>
      </c>
      <c r="K105" s="55">
        <v>12868706.560000001</v>
      </c>
      <c r="L105" s="64">
        <v>12851901.130000001</v>
      </c>
      <c r="M105" s="54">
        <f t="shared" si="7"/>
        <v>0</v>
      </c>
      <c r="N105" s="54">
        <f t="shared" si="8"/>
        <v>100</v>
      </c>
      <c r="O105" s="54">
        <f t="shared" si="9"/>
        <v>-16805.429999999702</v>
      </c>
      <c r="P105" s="54">
        <f t="shared" si="10"/>
        <v>99.86940855383061</v>
      </c>
      <c r="Q105" s="54">
        <f t="shared" si="11"/>
        <v>4047409.9000000004</v>
      </c>
      <c r="R105" s="54">
        <f t="shared" si="12"/>
        <v>145.9698328304201</v>
      </c>
    </row>
    <row r="106" spans="1:18" s="3" customFormat="1" ht="32.25" customHeight="1" x14ac:dyDescent="0.25">
      <c r="A106" s="123" t="s">
        <v>200</v>
      </c>
      <c r="B106" s="74" t="s">
        <v>126</v>
      </c>
      <c r="C106" s="74" t="s">
        <v>25</v>
      </c>
      <c r="D106" s="74" t="s">
        <v>9</v>
      </c>
      <c r="E106" s="74" t="s">
        <v>133</v>
      </c>
      <c r="F106" s="74" t="s">
        <v>11</v>
      </c>
      <c r="G106" s="62"/>
      <c r="H106" s="63">
        <f>H107+H122+H127</f>
        <v>188766799.90000001</v>
      </c>
      <c r="I106" s="63">
        <f>I107+I122+I127</f>
        <v>653526800.99999988</v>
      </c>
      <c r="J106" s="66">
        <f>J107+J122+J127</f>
        <v>648683924.70999992</v>
      </c>
      <c r="K106" s="66">
        <f>K107+K122+K127</f>
        <v>648683924.70999992</v>
      </c>
      <c r="L106" s="66">
        <f>L107+L122+L127</f>
        <v>469249825.05000001</v>
      </c>
      <c r="M106" s="45">
        <f t="shared" si="7"/>
        <v>-4842876.2899999619</v>
      </c>
      <c r="N106" s="45">
        <f t="shared" si="8"/>
        <v>99.25896286386579</v>
      </c>
      <c r="O106" s="45">
        <f t="shared" si="9"/>
        <v>-179434099.65999991</v>
      </c>
      <c r="P106" s="45">
        <f t="shared" si="10"/>
        <v>72.33874729665645</v>
      </c>
      <c r="Q106" s="45">
        <f t="shared" si="11"/>
        <v>280483025.14999998</v>
      </c>
      <c r="R106" s="45">
        <f t="shared" si="12"/>
        <v>248.58705307214356</v>
      </c>
    </row>
    <row r="107" spans="1:18" s="3" customFormat="1" ht="22.5" customHeight="1" x14ac:dyDescent="0.25">
      <c r="A107" s="127" t="s">
        <v>201</v>
      </c>
      <c r="B107" s="74" t="s">
        <v>126</v>
      </c>
      <c r="C107" s="74" t="s">
        <v>25</v>
      </c>
      <c r="D107" s="74" t="s">
        <v>8</v>
      </c>
      <c r="E107" s="74" t="s">
        <v>133</v>
      </c>
      <c r="F107" s="74" t="s">
        <v>11</v>
      </c>
      <c r="G107" s="62" t="s">
        <v>44</v>
      </c>
      <c r="H107" s="63">
        <f>H108+H118+H120</f>
        <v>185150790.78</v>
      </c>
      <c r="I107" s="63">
        <f>I108+I118+I120</f>
        <v>646318313.11999989</v>
      </c>
      <c r="J107" s="66">
        <f>J108+J118+J120</f>
        <v>641706519.07999992</v>
      </c>
      <c r="K107" s="66">
        <f>K108+K118+K120</f>
        <v>641706519.07999992</v>
      </c>
      <c r="L107" s="66">
        <f>L108+L118+L120</f>
        <v>462894101.48000002</v>
      </c>
      <c r="M107" s="45">
        <f t="shared" si="7"/>
        <v>-4611794.0399999619</v>
      </c>
      <c r="N107" s="45">
        <f>J107/I107*100</f>
        <v>99.286451591053137</v>
      </c>
      <c r="O107" s="45">
        <f t="shared" si="9"/>
        <v>-178812417.5999999</v>
      </c>
      <c r="P107" s="45">
        <f t="shared" si="10"/>
        <v>72.134860363214131</v>
      </c>
      <c r="Q107" s="45">
        <f t="shared" si="11"/>
        <v>277743310.70000005</v>
      </c>
      <c r="R107" s="45">
        <f t="shared" si="12"/>
        <v>250.00924896400812</v>
      </c>
    </row>
    <row r="108" spans="1:18" s="3" customFormat="1" ht="45" x14ac:dyDescent="0.25">
      <c r="A108" s="29" t="s">
        <v>202</v>
      </c>
      <c r="B108" s="84" t="s">
        <v>126</v>
      </c>
      <c r="C108" s="84" t="s">
        <v>25</v>
      </c>
      <c r="D108" s="84" t="s">
        <v>8</v>
      </c>
      <c r="E108" s="84" t="s">
        <v>54</v>
      </c>
      <c r="F108" s="84" t="s">
        <v>11</v>
      </c>
      <c r="G108" s="65" t="s">
        <v>44</v>
      </c>
      <c r="H108" s="76">
        <f>H109+H110+H111+H112+H113+H114+H115+H116+H117</f>
        <v>178093824.19999999</v>
      </c>
      <c r="I108" s="76">
        <f>I109+I110+I111+I112+I113+I114+I115+I116+I117</f>
        <v>634496859.91999996</v>
      </c>
      <c r="J108" s="126">
        <f>J109+J110+J111+J112+J113+J114+J115+J116+J117</f>
        <v>633755960.88</v>
      </c>
      <c r="K108" s="126">
        <f>K109+K110+K111+K112+K113+K114+K115+K116+K117</f>
        <v>633755960.88</v>
      </c>
      <c r="L108" s="126">
        <f>L109+L110+L111+L112+L113+L114+L115+L116+L117</f>
        <v>455356186.44</v>
      </c>
      <c r="M108" s="82">
        <f t="shared" si="7"/>
        <v>-740899.03999996185</v>
      </c>
      <c r="N108" s="82">
        <f>J108/I108*100</f>
        <v>99.883230463883876</v>
      </c>
      <c r="O108" s="136">
        <f t="shared" si="9"/>
        <v>-178399774.44</v>
      </c>
      <c r="P108" s="82">
        <f t="shared" si="10"/>
        <v>71.85039897813607</v>
      </c>
      <c r="Q108" s="82">
        <f t="shared" si="11"/>
        <v>277262362.24000001</v>
      </c>
      <c r="R108" s="82">
        <f t="shared" si="12"/>
        <v>255.68331102185405</v>
      </c>
    </row>
    <row r="109" spans="1:18" s="3" customFormat="1" ht="45" x14ac:dyDescent="0.25">
      <c r="A109" s="22" t="s">
        <v>203</v>
      </c>
      <c r="B109" s="73" t="s">
        <v>126</v>
      </c>
      <c r="C109" s="73" t="s">
        <v>25</v>
      </c>
      <c r="D109" s="73" t="s">
        <v>8</v>
      </c>
      <c r="E109" s="73" t="s">
        <v>204</v>
      </c>
      <c r="F109" s="73" t="s">
        <v>17</v>
      </c>
      <c r="G109" s="56"/>
      <c r="H109" s="55">
        <v>91000</v>
      </c>
      <c r="I109" s="55">
        <v>15000</v>
      </c>
      <c r="J109" s="64">
        <v>15000</v>
      </c>
      <c r="K109" s="64">
        <v>15000</v>
      </c>
      <c r="L109" s="64">
        <v>15000</v>
      </c>
      <c r="M109" s="54">
        <f t="shared" si="7"/>
        <v>0</v>
      </c>
      <c r="N109" s="54">
        <f t="shared" si="8"/>
        <v>100</v>
      </c>
      <c r="O109" s="54">
        <f t="shared" si="9"/>
        <v>0</v>
      </c>
      <c r="P109" s="54">
        <f t="shared" si="10"/>
        <v>100</v>
      </c>
      <c r="Q109" s="54">
        <f t="shared" si="11"/>
        <v>-76000</v>
      </c>
      <c r="R109" s="54">
        <f t="shared" si="12"/>
        <v>16.483516483516482</v>
      </c>
    </row>
    <row r="110" spans="1:18" s="3" customFormat="1" ht="101.25" x14ac:dyDescent="0.25">
      <c r="A110" s="23" t="s">
        <v>205</v>
      </c>
      <c r="B110" s="73" t="s">
        <v>126</v>
      </c>
      <c r="C110" s="73" t="s">
        <v>25</v>
      </c>
      <c r="D110" s="73" t="s">
        <v>8</v>
      </c>
      <c r="E110" s="73" t="s">
        <v>206</v>
      </c>
      <c r="F110" s="73" t="s">
        <v>24</v>
      </c>
      <c r="G110" s="56"/>
      <c r="H110" s="55">
        <v>0</v>
      </c>
      <c r="I110" s="55">
        <v>9197190</v>
      </c>
      <c r="J110" s="64">
        <v>8456290.9600000009</v>
      </c>
      <c r="K110" s="64">
        <v>8456290.9600000009</v>
      </c>
      <c r="L110" s="64">
        <v>8456290.9600000009</v>
      </c>
      <c r="M110" s="54">
        <f t="shared" si="7"/>
        <v>-740899.03999999911</v>
      </c>
      <c r="N110" s="54">
        <f t="shared" si="8"/>
        <v>91.944289070901007</v>
      </c>
      <c r="O110" s="54">
        <f t="shared" si="9"/>
        <v>0</v>
      </c>
      <c r="P110" s="54">
        <f t="shared" si="10"/>
        <v>100</v>
      </c>
      <c r="Q110" s="54">
        <f t="shared" si="11"/>
        <v>8456290.9600000009</v>
      </c>
      <c r="R110" s="54" t="e">
        <f t="shared" si="12"/>
        <v>#DIV/0!</v>
      </c>
    </row>
    <row r="111" spans="1:18" s="3" customFormat="1" ht="22.5" x14ac:dyDescent="0.25">
      <c r="A111" s="83" t="s">
        <v>207</v>
      </c>
      <c r="B111" s="73" t="s">
        <v>126</v>
      </c>
      <c r="C111" s="73" t="s">
        <v>25</v>
      </c>
      <c r="D111" s="73" t="s">
        <v>8</v>
      </c>
      <c r="E111" s="73" t="s">
        <v>208</v>
      </c>
      <c r="F111" s="73" t="s">
        <v>24</v>
      </c>
      <c r="G111" s="56"/>
      <c r="H111" s="55">
        <v>166251089.53</v>
      </c>
      <c r="I111" s="55">
        <v>503869618.88999999</v>
      </c>
      <c r="J111" s="55">
        <v>503869618.88999999</v>
      </c>
      <c r="K111" s="55">
        <v>503869618.88999999</v>
      </c>
      <c r="L111" s="64">
        <v>355319067.22000003</v>
      </c>
      <c r="M111" s="54">
        <f t="shared" si="7"/>
        <v>0</v>
      </c>
      <c r="N111" s="54">
        <f t="shared" si="8"/>
        <v>100</v>
      </c>
      <c r="O111" s="54">
        <f t="shared" si="9"/>
        <v>-148550551.66999996</v>
      </c>
      <c r="P111" s="54">
        <f t="shared" si="10"/>
        <v>70.518057429767339</v>
      </c>
      <c r="Q111" s="54">
        <f t="shared" si="11"/>
        <v>189067977.69000003</v>
      </c>
      <c r="R111" s="54">
        <f t="shared" si="12"/>
        <v>213.72435406258359</v>
      </c>
    </row>
    <row r="112" spans="1:18" s="3" customFormat="1" ht="22.5" x14ac:dyDescent="0.25">
      <c r="A112" s="22" t="s">
        <v>207</v>
      </c>
      <c r="B112" s="73" t="s">
        <v>126</v>
      </c>
      <c r="C112" s="73" t="s">
        <v>25</v>
      </c>
      <c r="D112" s="73" t="s">
        <v>8</v>
      </c>
      <c r="E112" s="73" t="s">
        <v>209</v>
      </c>
      <c r="F112" s="73" t="s">
        <v>24</v>
      </c>
      <c r="G112" s="56" t="s">
        <v>45</v>
      </c>
      <c r="H112" s="55">
        <v>7018762.5999999996</v>
      </c>
      <c r="I112" s="55">
        <v>21196846.170000002</v>
      </c>
      <c r="J112" s="55">
        <v>21196846.170000002</v>
      </c>
      <c r="K112" s="55">
        <v>21196846.170000002</v>
      </c>
      <c r="L112" s="64">
        <v>15135522.77</v>
      </c>
      <c r="M112" s="54">
        <f t="shared" si="7"/>
        <v>0</v>
      </c>
      <c r="N112" s="54">
        <f>J112/I112*100</f>
        <v>100</v>
      </c>
      <c r="O112" s="54">
        <f t="shared" si="9"/>
        <v>-6061323.4000000022</v>
      </c>
      <c r="P112" s="54">
        <f t="shared" si="10"/>
        <v>71.404597875609326</v>
      </c>
      <c r="Q112" s="54">
        <f t="shared" si="11"/>
        <v>8116760.1699999999</v>
      </c>
      <c r="R112" s="54">
        <f t="shared" si="12"/>
        <v>215.64374851487352</v>
      </c>
    </row>
    <row r="113" spans="1:18" s="3" customFormat="1" ht="22.5" x14ac:dyDescent="0.25">
      <c r="A113" s="22" t="s">
        <v>210</v>
      </c>
      <c r="B113" s="73" t="s">
        <v>126</v>
      </c>
      <c r="C113" s="73" t="s">
        <v>25</v>
      </c>
      <c r="D113" s="73" t="s">
        <v>8</v>
      </c>
      <c r="E113" s="73" t="s">
        <v>211</v>
      </c>
      <c r="F113" s="73" t="s">
        <v>24</v>
      </c>
      <c r="G113" s="56" t="s">
        <v>45</v>
      </c>
      <c r="H113" s="55">
        <v>2199212.7999999998</v>
      </c>
      <c r="I113" s="55">
        <v>5353666.07</v>
      </c>
      <c r="J113" s="55">
        <v>5353666.07</v>
      </c>
      <c r="K113" s="55">
        <v>5353666.07</v>
      </c>
      <c r="L113" s="64">
        <v>3798360.23</v>
      </c>
      <c r="M113" s="54">
        <f t="shared" si="7"/>
        <v>0</v>
      </c>
      <c r="N113" s="54">
        <f>J113/I113*100</f>
        <v>100</v>
      </c>
      <c r="O113" s="54">
        <f t="shared" si="9"/>
        <v>-1555305.8400000003</v>
      </c>
      <c r="P113" s="54">
        <f t="shared" si="10"/>
        <v>70.948770064024558</v>
      </c>
      <c r="Q113" s="54">
        <f t="shared" si="11"/>
        <v>1599147.4300000002</v>
      </c>
      <c r="R113" s="54">
        <f t="shared" si="12"/>
        <v>172.71453812927973</v>
      </c>
    </row>
    <row r="114" spans="1:18" s="3" customFormat="1" ht="22.5" x14ac:dyDescent="0.25">
      <c r="A114" s="83" t="s">
        <v>207</v>
      </c>
      <c r="B114" s="73" t="s">
        <v>126</v>
      </c>
      <c r="C114" s="73" t="s">
        <v>25</v>
      </c>
      <c r="D114" s="73" t="s">
        <v>8</v>
      </c>
      <c r="E114" s="73" t="s">
        <v>212</v>
      </c>
      <c r="F114" s="73" t="s">
        <v>24</v>
      </c>
      <c r="G114" s="56"/>
      <c r="H114" s="55">
        <v>2531225.5099999998</v>
      </c>
      <c r="I114" s="55">
        <v>85303337.159999996</v>
      </c>
      <c r="J114" s="55">
        <v>85303337.159999996</v>
      </c>
      <c r="K114" s="55">
        <v>85303337.159999996</v>
      </c>
      <c r="L114" s="64">
        <v>63088226.299999997</v>
      </c>
      <c r="M114" s="54">
        <f t="shared" si="7"/>
        <v>0</v>
      </c>
      <c r="N114" s="54">
        <f t="shared" si="8"/>
        <v>100</v>
      </c>
      <c r="O114" s="54">
        <f t="shared" si="9"/>
        <v>-22215110.859999999</v>
      </c>
      <c r="P114" s="54">
        <f t="shared" si="10"/>
        <v>73.957512566792062</v>
      </c>
      <c r="Q114" s="54">
        <f t="shared" si="11"/>
        <v>60557000.789999999</v>
      </c>
      <c r="R114" s="54">
        <f t="shared" si="12"/>
        <v>2492.3984864548875</v>
      </c>
    </row>
    <row r="115" spans="1:18" s="3" customFormat="1" ht="22.5" x14ac:dyDescent="0.25">
      <c r="A115" s="22" t="s">
        <v>207</v>
      </c>
      <c r="B115" s="73" t="s">
        <v>126</v>
      </c>
      <c r="C115" s="73" t="s">
        <v>25</v>
      </c>
      <c r="D115" s="73" t="s">
        <v>8</v>
      </c>
      <c r="E115" s="73" t="s">
        <v>213</v>
      </c>
      <c r="F115" s="73" t="s">
        <v>24</v>
      </c>
      <c r="G115" s="56"/>
      <c r="H115" s="55">
        <v>0</v>
      </c>
      <c r="I115" s="55">
        <v>9466337.0899999999</v>
      </c>
      <c r="J115" s="55">
        <v>9466337.0899999999</v>
      </c>
      <c r="K115" s="55">
        <v>9466337.0899999999</v>
      </c>
      <c r="L115" s="55">
        <v>9466337.0899999999</v>
      </c>
      <c r="M115" s="54">
        <f t="shared" si="7"/>
        <v>0</v>
      </c>
      <c r="N115" s="54">
        <f t="shared" si="8"/>
        <v>100</v>
      </c>
      <c r="O115" s="54">
        <f t="shared" si="9"/>
        <v>0</v>
      </c>
      <c r="P115" s="54">
        <f t="shared" si="10"/>
        <v>100</v>
      </c>
      <c r="Q115" s="54">
        <f t="shared" si="11"/>
        <v>9466337.0899999999</v>
      </c>
      <c r="R115" s="54" t="e">
        <f t="shared" si="12"/>
        <v>#DIV/0!</v>
      </c>
    </row>
    <row r="116" spans="1:18" s="3" customFormat="1" ht="22.5" x14ac:dyDescent="0.25">
      <c r="A116" s="22" t="s">
        <v>210</v>
      </c>
      <c r="B116" s="73" t="s">
        <v>126</v>
      </c>
      <c r="C116" s="73" t="s">
        <v>25</v>
      </c>
      <c r="D116" s="73" t="s">
        <v>8</v>
      </c>
      <c r="E116" s="73" t="s">
        <v>214</v>
      </c>
      <c r="F116" s="73" t="s">
        <v>24</v>
      </c>
      <c r="G116" s="56" t="s">
        <v>45</v>
      </c>
      <c r="H116" s="55">
        <v>2533.7600000000002</v>
      </c>
      <c r="I116" s="55">
        <v>85388.73</v>
      </c>
      <c r="J116" s="55">
        <v>85388.73</v>
      </c>
      <c r="K116" s="55">
        <v>85388.73</v>
      </c>
      <c r="L116" s="64">
        <v>67906.06</v>
      </c>
      <c r="M116" s="54">
        <f t="shared" si="7"/>
        <v>0</v>
      </c>
      <c r="N116" s="54">
        <f>J116/I116*100</f>
        <v>100</v>
      </c>
      <c r="O116" s="54">
        <f t="shared" si="9"/>
        <v>-17482.669999999998</v>
      </c>
      <c r="P116" s="54">
        <f t="shared" si="10"/>
        <v>79.525787536598799</v>
      </c>
      <c r="Q116" s="54">
        <f t="shared" si="11"/>
        <v>65372.299999999996</v>
      </c>
      <c r="R116" s="54">
        <f t="shared" si="12"/>
        <v>2680.0509914119725</v>
      </c>
    </row>
    <row r="117" spans="1:18" s="3" customFormat="1" ht="22.5" x14ac:dyDescent="0.25">
      <c r="A117" s="22" t="s">
        <v>215</v>
      </c>
      <c r="B117" s="73" t="s">
        <v>126</v>
      </c>
      <c r="C117" s="73" t="s">
        <v>25</v>
      </c>
      <c r="D117" s="73" t="s">
        <v>8</v>
      </c>
      <c r="E117" s="73" t="s">
        <v>216</v>
      </c>
      <c r="F117" s="73" t="s">
        <v>24</v>
      </c>
      <c r="G117" s="56" t="s">
        <v>45</v>
      </c>
      <c r="H117" s="55">
        <v>0</v>
      </c>
      <c r="I117" s="55">
        <v>9475.81</v>
      </c>
      <c r="J117" s="55">
        <v>9475.81</v>
      </c>
      <c r="K117" s="55">
        <v>9475.81</v>
      </c>
      <c r="L117" s="55">
        <v>9475.81</v>
      </c>
      <c r="M117" s="54">
        <f t="shared" si="7"/>
        <v>0</v>
      </c>
      <c r="N117" s="54">
        <f>J117/I117*100</f>
        <v>100</v>
      </c>
      <c r="O117" s="54">
        <f t="shared" si="9"/>
        <v>0</v>
      </c>
      <c r="P117" s="54">
        <f t="shared" si="10"/>
        <v>100</v>
      </c>
      <c r="Q117" s="54">
        <f t="shared" si="11"/>
        <v>9475.81</v>
      </c>
      <c r="R117" s="54" t="e">
        <f t="shared" si="12"/>
        <v>#DIV/0!</v>
      </c>
    </row>
    <row r="118" spans="1:18" s="6" customFormat="1" ht="33.75" x14ac:dyDescent="0.25">
      <c r="A118" s="29" t="s">
        <v>217</v>
      </c>
      <c r="B118" s="84" t="s">
        <v>126</v>
      </c>
      <c r="C118" s="84" t="s">
        <v>25</v>
      </c>
      <c r="D118" s="84" t="s">
        <v>8</v>
      </c>
      <c r="E118" s="84" t="s">
        <v>72</v>
      </c>
      <c r="F118" s="84" t="s">
        <v>11</v>
      </c>
      <c r="G118" s="65"/>
      <c r="H118" s="76">
        <f>H119</f>
        <v>0</v>
      </c>
      <c r="I118" s="76">
        <f>I119</f>
        <v>5941202.3899999997</v>
      </c>
      <c r="J118" s="126">
        <f>J119</f>
        <v>2201402.39</v>
      </c>
      <c r="K118" s="126">
        <f>K119</f>
        <v>2201402.39</v>
      </c>
      <c r="L118" s="126">
        <f>L119</f>
        <v>2201402.38</v>
      </c>
      <c r="M118" s="82">
        <f t="shared" si="7"/>
        <v>-3739799.9999999995</v>
      </c>
      <c r="N118" s="82">
        <f t="shared" si="8"/>
        <v>37.05314590368635</v>
      </c>
      <c r="O118" s="82">
        <f t="shared" si="9"/>
        <v>-1.0000000242143869E-2</v>
      </c>
      <c r="P118" s="82">
        <f t="shared" si="10"/>
        <v>99.999999545744103</v>
      </c>
      <c r="Q118" s="82">
        <f t="shared" si="11"/>
        <v>2201402.38</v>
      </c>
      <c r="R118" s="82" t="e">
        <f t="shared" si="12"/>
        <v>#DIV/0!</v>
      </c>
    </row>
    <row r="119" spans="1:18" s="3" customFormat="1" ht="22.5" x14ac:dyDescent="0.25">
      <c r="A119" s="23" t="s">
        <v>218</v>
      </c>
      <c r="B119" s="73" t="s">
        <v>126</v>
      </c>
      <c r="C119" s="73" t="s">
        <v>25</v>
      </c>
      <c r="D119" s="73" t="s">
        <v>8</v>
      </c>
      <c r="E119" s="73" t="s">
        <v>78</v>
      </c>
      <c r="F119" s="73" t="s">
        <v>17</v>
      </c>
      <c r="G119" s="56"/>
      <c r="H119" s="55">
        <v>0</v>
      </c>
      <c r="I119" s="55">
        <v>5941202.3899999997</v>
      </c>
      <c r="J119" s="64">
        <v>2201402.39</v>
      </c>
      <c r="K119" s="64">
        <v>2201402.39</v>
      </c>
      <c r="L119" s="64">
        <v>2201402.38</v>
      </c>
      <c r="M119" s="54">
        <f t="shared" si="7"/>
        <v>-3739799.9999999995</v>
      </c>
      <c r="N119" s="54">
        <f t="shared" si="8"/>
        <v>37.05314590368635</v>
      </c>
      <c r="O119" s="54">
        <f t="shared" si="9"/>
        <v>-1.0000000242143869E-2</v>
      </c>
      <c r="P119" s="54">
        <f t="shared" si="10"/>
        <v>99.999999545744103</v>
      </c>
      <c r="Q119" s="54">
        <f t="shared" si="11"/>
        <v>2201402.38</v>
      </c>
      <c r="R119" s="54" t="e">
        <f t="shared" si="12"/>
        <v>#DIV/0!</v>
      </c>
    </row>
    <row r="120" spans="1:18" s="3" customFormat="1" ht="19.5" customHeight="1" x14ac:dyDescent="0.25">
      <c r="A120" s="30" t="s">
        <v>117</v>
      </c>
      <c r="B120" s="84" t="s">
        <v>126</v>
      </c>
      <c r="C120" s="84" t="s">
        <v>25</v>
      </c>
      <c r="D120" s="84" t="s">
        <v>8</v>
      </c>
      <c r="E120" s="84" t="s">
        <v>118</v>
      </c>
      <c r="F120" s="84" t="s">
        <v>11</v>
      </c>
      <c r="G120" s="65"/>
      <c r="H120" s="76">
        <f>H121</f>
        <v>7056966.5800000001</v>
      </c>
      <c r="I120" s="76">
        <f>I121</f>
        <v>5880250.8099999996</v>
      </c>
      <c r="J120" s="126">
        <f>J121</f>
        <v>5749155.8099999996</v>
      </c>
      <c r="K120" s="126">
        <f>K121</f>
        <v>5749155.8099999996</v>
      </c>
      <c r="L120" s="126">
        <f>L121</f>
        <v>5336512.66</v>
      </c>
      <c r="M120" s="82">
        <f t="shared" si="7"/>
        <v>-131095</v>
      </c>
      <c r="N120" s="82">
        <f t="shared" si="8"/>
        <v>97.770588292304495</v>
      </c>
      <c r="O120" s="82">
        <f t="shared" si="9"/>
        <v>-412643.14999999944</v>
      </c>
      <c r="P120" s="82">
        <f t="shared" si="10"/>
        <v>92.822543628366205</v>
      </c>
      <c r="Q120" s="82">
        <f t="shared" si="11"/>
        <v>-1720453.92</v>
      </c>
      <c r="R120" s="82">
        <f t="shared" si="12"/>
        <v>75.620489334951628</v>
      </c>
    </row>
    <row r="121" spans="1:18" s="3" customFormat="1" ht="18" customHeight="1" x14ac:dyDescent="0.25">
      <c r="A121" s="22" t="s">
        <v>219</v>
      </c>
      <c r="B121" s="73" t="s">
        <v>126</v>
      </c>
      <c r="C121" s="73" t="s">
        <v>25</v>
      </c>
      <c r="D121" s="73" t="s">
        <v>8</v>
      </c>
      <c r="E121" s="73" t="s">
        <v>220</v>
      </c>
      <c r="F121" s="73" t="s">
        <v>17</v>
      </c>
      <c r="G121" s="56" t="s">
        <v>46</v>
      </c>
      <c r="H121" s="55">
        <v>7056966.5800000001</v>
      </c>
      <c r="I121" s="55">
        <v>5880250.8099999996</v>
      </c>
      <c r="J121" s="64">
        <v>5749155.8099999996</v>
      </c>
      <c r="K121" s="64">
        <v>5749155.8099999996</v>
      </c>
      <c r="L121" s="64">
        <v>5336512.66</v>
      </c>
      <c r="M121" s="54">
        <f t="shared" si="7"/>
        <v>-131095</v>
      </c>
      <c r="N121" s="54">
        <f>J121/I121*100</f>
        <v>97.770588292304495</v>
      </c>
      <c r="O121" s="54">
        <f t="shared" si="9"/>
        <v>-412643.14999999944</v>
      </c>
      <c r="P121" s="54">
        <f t="shared" si="10"/>
        <v>92.822543628366205</v>
      </c>
      <c r="Q121" s="54">
        <f t="shared" si="11"/>
        <v>-1720453.92</v>
      </c>
      <c r="R121" s="54">
        <f t="shared" si="12"/>
        <v>75.620489334951628</v>
      </c>
    </row>
    <row r="122" spans="1:18" s="3" customFormat="1" ht="21" customHeight="1" x14ac:dyDescent="0.25">
      <c r="A122" s="127" t="s">
        <v>221</v>
      </c>
      <c r="B122" s="74" t="s">
        <v>126</v>
      </c>
      <c r="C122" s="74" t="s">
        <v>25</v>
      </c>
      <c r="D122" s="74" t="s">
        <v>22</v>
      </c>
      <c r="E122" s="74" t="s">
        <v>10</v>
      </c>
      <c r="F122" s="74" t="s">
        <v>11</v>
      </c>
      <c r="G122" s="62" t="s">
        <v>46</v>
      </c>
      <c r="H122" s="63">
        <f>H123</f>
        <v>3348609.12</v>
      </c>
      <c r="I122" s="63">
        <f>I123</f>
        <v>5759171.3799999999</v>
      </c>
      <c r="J122" s="66">
        <f>J123</f>
        <v>5629326.1299999999</v>
      </c>
      <c r="K122" s="66">
        <f>K123</f>
        <v>5629326.1299999999</v>
      </c>
      <c r="L122" s="66">
        <f>L123</f>
        <v>5028104.0699999994</v>
      </c>
      <c r="M122" s="45">
        <f t="shared" si="7"/>
        <v>-129845.25</v>
      </c>
      <c r="N122" s="45">
        <f>J122/I122*100</f>
        <v>97.745417848635014</v>
      </c>
      <c r="O122" s="45">
        <f t="shared" si="9"/>
        <v>-601222.06000000052</v>
      </c>
      <c r="P122" s="45">
        <f>L122/K122*100</f>
        <v>89.319821838071405</v>
      </c>
      <c r="Q122" s="45">
        <f t="shared" si="11"/>
        <v>1679494.9499999993</v>
      </c>
      <c r="R122" s="45">
        <f>L122/H122*100</f>
        <v>150.15500136964326</v>
      </c>
    </row>
    <row r="123" spans="1:18" ht="45" x14ac:dyDescent="0.25">
      <c r="A123" s="29" t="s">
        <v>222</v>
      </c>
      <c r="B123" s="84" t="s">
        <v>126</v>
      </c>
      <c r="C123" s="84" t="s">
        <v>25</v>
      </c>
      <c r="D123" s="84" t="s">
        <v>22</v>
      </c>
      <c r="E123" s="84" t="s">
        <v>54</v>
      </c>
      <c r="F123" s="84" t="s">
        <v>11</v>
      </c>
      <c r="G123" s="65" t="s">
        <v>46</v>
      </c>
      <c r="H123" s="76">
        <f>H124+H125+H126</f>
        <v>3348609.12</v>
      </c>
      <c r="I123" s="76">
        <f>I124+I125+I126</f>
        <v>5759171.3799999999</v>
      </c>
      <c r="J123" s="126">
        <f>J124+J125+J126</f>
        <v>5629326.1299999999</v>
      </c>
      <c r="K123" s="126">
        <f>K124+K125+K126</f>
        <v>5629326.1299999999</v>
      </c>
      <c r="L123" s="126">
        <f>L124+L125+L126</f>
        <v>5028104.0699999994</v>
      </c>
      <c r="M123" s="82">
        <f t="shared" si="7"/>
        <v>-129845.25</v>
      </c>
      <c r="N123" s="82">
        <f>J123/I123*100</f>
        <v>97.745417848635014</v>
      </c>
      <c r="O123" s="82">
        <f t="shared" si="9"/>
        <v>-601222.06000000052</v>
      </c>
      <c r="P123" s="82">
        <f t="shared" si="10"/>
        <v>89.319821838071405</v>
      </c>
      <c r="Q123" s="82">
        <f t="shared" si="11"/>
        <v>1679494.9499999993</v>
      </c>
      <c r="R123" s="82">
        <f t="shared" si="12"/>
        <v>150.15500136964326</v>
      </c>
    </row>
    <row r="124" spans="1:18" s="3" customFormat="1" ht="22.5" x14ac:dyDescent="0.25">
      <c r="A124" s="83" t="s">
        <v>100</v>
      </c>
      <c r="B124" s="73" t="s">
        <v>126</v>
      </c>
      <c r="C124" s="73" t="s">
        <v>25</v>
      </c>
      <c r="D124" s="73" t="s">
        <v>22</v>
      </c>
      <c r="E124" s="73" t="s">
        <v>223</v>
      </c>
      <c r="F124" s="73" t="s">
        <v>24</v>
      </c>
      <c r="G124" s="56"/>
      <c r="H124" s="55">
        <v>2787339.18</v>
      </c>
      <c r="I124" s="55">
        <v>4562784.57</v>
      </c>
      <c r="J124" s="64">
        <v>4562784.57</v>
      </c>
      <c r="K124" s="64">
        <v>4562784.57</v>
      </c>
      <c r="L124" s="64">
        <v>3961562.51</v>
      </c>
      <c r="M124" s="54">
        <f t="shared" si="7"/>
        <v>0</v>
      </c>
      <c r="N124" s="54">
        <f t="shared" si="8"/>
        <v>100</v>
      </c>
      <c r="O124" s="54">
        <f t="shared" si="9"/>
        <v>-601222.06000000052</v>
      </c>
      <c r="P124" s="54">
        <f t="shared" si="10"/>
        <v>86.82335203916935</v>
      </c>
      <c r="Q124" s="54">
        <f t="shared" si="11"/>
        <v>1174223.3299999996</v>
      </c>
      <c r="R124" s="54">
        <f t="shared" si="12"/>
        <v>142.12703421332452</v>
      </c>
    </row>
    <row r="125" spans="1:18" s="3" customFormat="1" ht="33.75" x14ac:dyDescent="0.25">
      <c r="A125" s="22" t="s">
        <v>224</v>
      </c>
      <c r="B125" s="73" t="s">
        <v>126</v>
      </c>
      <c r="C125" s="73" t="s">
        <v>25</v>
      </c>
      <c r="D125" s="73" t="s">
        <v>22</v>
      </c>
      <c r="E125" s="73" t="s">
        <v>225</v>
      </c>
      <c r="F125" s="73" t="s">
        <v>24</v>
      </c>
      <c r="G125" s="56"/>
      <c r="H125" s="55">
        <v>0</v>
      </c>
      <c r="I125" s="55">
        <v>676000</v>
      </c>
      <c r="J125" s="64">
        <v>676000</v>
      </c>
      <c r="K125" s="64">
        <v>676000</v>
      </c>
      <c r="L125" s="64">
        <v>676000</v>
      </c>
      <c r="M125" s="54">
        <f t="shared" si="7"/>
        <v>0</v>
      </c>
      <c r="N125" s="54">
        <f t="shared" si="8"/>
        <v>100</v>
      </c>
      <c r="O125" s="54">
        <f t="shared" si="9"/>
        <v>0</v>
      </c>
      <c r="P125" s="54">
        <f t="shared" si="10"/>
        <v>100</v>
      </c>
      <c r="Q125" s="54">
        <f t="shared" si="11"/>
        <v>676000</v>
      </c>
      <c r="R125" s="54" t="e">
        <f t="shared" si="12"/>
        <v>#DIV/0!</v>
      </c>
    </row>
    <row r="126" spans="1:18" s="3" customFormat="1" ht="22.5" x14ac:dyDescent="0.25">
      <c r="A126" s="22" t="s">
        <v>226</v>
      </c>
      <c r="B126" s="73" t="s">
        <v>126</v>
      </c>
      <c r="C126" s="73" t="s">
        <v>25</v>
      </c>
      <c r="D126" s="73" t="s">
        <v>22</v>
      </c>
      <c r="E126" s="73" t="s">
        <v>227</v>
      </c>
      <c r="F126" s="73" t="s">
        <v>17</v>
      </c>
      <c r="G126" s="56" t="s">
        <v>46</v>
      </c>
      <c r="H126" s="55">
        <v>561269.93999999994</v>
      </c>
      <c r="I126" s="55">
        <v>520386.81</v>
      </c>
      <c r="J126" s="64">
        <v>390541.56</v>
      </c>
      <c r="K126" s="64">
        <v>390541.56</v>
      </c>
      <c r="L126" s="64">
        <v>390541.56</v>
      </c>
      <c r="M126" s="54">
        <f t="shared" si="7"/>
        <v>-129845.25</v>
      </c>
      <c r="N126" s="54">
        <f>J126/I126*100</f>
        <v>75.048320306196842</v>
      </c>
      <c r="O126" s="54">
        <f t="shared" si="9"/>
        <v>0</v>
      </c>
      <c r="P126" s="54">
        <f t="shared" si="10"/>
        <v>100</v>
      </c>
      <c r="Q126" s="54">
        <f t="shared" si="11"/>
        <v>-170728.37999999995</v>
      </c>
      <c r="R126" s="54">
        <f t="shared" si="12"/>
        <v>69.581770226283638</v>
      </c>
    </row>
    <row r="127" spans="1:18" s="3" customFormat="1" ht="23.25" customHeight="1" x14ac:dyDescent="0.25">
      <c r="A127" s="127" t="s">
        <v>50</v>
      </c>
      <c r="B127" s="74" t="s">
        <v>126</v>
      </c>
      <c r="C127" s="74" t="s">
        <v>25</v>
      </c>
      <c r="D127" s="74" t="s">
        <v>13</v>
      </c>
      <c r="E127" s="74" t="s">
        <v>19</v>
      </c>
      <c r="F127" s="74" t="s">
        <v>15</v>
      </c>
      <c r="G127" s="62" t="s">
        <v>46</v>
      </c>
      <c r="H127" s="63">
        <f>H128</f>
        <v>267400</v>
      </c>
      <c r="I127" s="63">
        <f>I128</f>
        <v>1449316.5</v>
      </c>
      <c r="J127" s="66">
        <f>J128</f>
        <v>1348079.5</v>
      </c>
      <c r="K127" s="66">
        <f>K128</f>
        <v>1348079.5</v>
      </c>
      <c r="L127" s="66">
        <f>L128</f>
        <v>1327619.5</v>
      </c>
      <c r="M127" s="45">
        <f t="shared" si="7"/>
        <v>-101237</v>
      </c>
      <c r="N127" s="45">
        <f>J127/I127*100</f>
        <v>93.014845273616913</v>
      </c>
      <c r="O127" s="45">
        <f t="shared" si="9"/>
        <v>-20460</v>
      </c>
      <c r="P127" s="45">
        <f t="shared" si="10"/>
        <v>98.482285354832555</v>
      </c>
      <c r="Q127" s="45">
        <f t="shared" si="11"/>
        <v>1060219.5</v>
      </c>
      <c r="R127" s="45">
        <f t="shared" si="12"/>
        <v>496.4919596110696</v>
      </c>
    </row>
    <row r="128" spans="1:18" s="3" customFormat="1" ht="45" x14ac:dyDescent="0.25">
      <c r="A128" s="29" t="s">
        <v>228</v>
      </c>
      <c r="B128" s="84" t="s">
        <v>126</v>
      </c>
      <c r="C128" s="84" t="s">
        <v>25</v>
      </c>
      <c r="D128" s="84" t="s">
        <v>13</v>
      </c>
      <c r="E128" s="84" t="s">
        <v>54</v>
      </c>
      <c r="F128" s="84" t="s">
        <v>11</v>
      </c>
      <c r="G128" s="65"/>
      <c r="H128" s="76">
        <f>H129+H130+H131</f>
        <v>267400</v>
      </c>
      <c r="I128" s="76">
        <f>I129+I130+I131</f>
        <v>1449316.5</v>
      </c>
      <c r="J128" s="126">
        <f>J129+J130+J131</f>
        <v>1348079.5</v>
      </c>
      <c r="K128" s="126">
        <f>K129+K130+K131</f>
        <v>1348079.5</v>
      </c>
      <c r="L128" s="126">
        <f>L129+L130+L131</f>
        <v>1327619.5</v>
      </c>
      <c r="M128" s="82">
        <f t="shared" si="7"/>
        <v>-101237</v>
      </c>
      <c r="N128" s="82">
        <f t="shared" si="8"/>
        <v>93.014845273616913</v>
      </c>
      <c r="O128" s="82">
        <f t="shared" si="9"/>
        <v>-20460</v>
      </c>
      <c r="P128" s="82">
        <f t="shared" si="10"/>
        <v>98.482285354832555</v>
      </c>
      <c r="Q128" s="82">
        <f t="shared" si="11"/>
        <v>1060219.5</v>
      </c>
      <c r="R128" s="82">
        <f t="shared" si="12"/>
        <v>496.4919596110696</v>
      </c>
    </row>
    <row r="129" spans="1:18" s="3" customFormat="1" ht="56.25" x14ac:dyDescent="0.25">
      <c r="A129" s="23" t="s">
        <v>70</v>
      </c>
      <c r="B129" s="73" t="s">
        <v>126</v>
      </c>
      <c r="C129" s="73" t="s">
        <v>25</v>
      </c>
      <c r="D129" s="73" t="s">
        <v>13</v>
      </c>
      <c r="E129" s="73" t="s">
        <v>229</v>
      </c>
      <c r="F129" s="73" t="s">
        <v>17</v>
      </c>
      <c r="G129" s="56"/>
      <c r="H129" s="55">
        <v>267400</v>
      </c>
      <c r="I129" s="55">
        <v>487747</v>
      </c>
      <c r="J129" s="64">
        <v>386510</v>
      </c>
      <c r="K129" s="64">
        <v>386510</v>
      </c>
      <c r="L129" s="64">
        <v>366050</v>
      </c>
      <c r="M129" s="54">
        <f t="shared" si="7"/>
        <v>-101237</v>
      </c>
      <c r="N129" s="54">
        <f t="shared" si="8"/>
        <v>79.243952294939788</v>
      </c>
      <c r="O129" s="54">
        <f t="shared" si="9"/>
        <v>-20460</v>
      </c>
      <c r="P129" s="54">
        <f t="shared" si="10"/>
        <v>94.706475899717987</v>
      </c>
      <c r="Q129" s="54">
        <f t="shared" si="11"/>
        <v>98650</v>
      </c>
      <c r="R129" s="54">
        <f t="shared" si="12"/>
        <v>136.8922961854899</v>
      </c>
    </row>
    <row r="130" spans="1:18" ht="33.75" x14ac:dyDescent="0.25">
      <c r="A130" s="83" t="s">
        <v>230</v>
      </c>
      <c r="B130" s="73" t="s">
        <v>126</v>
      </c>
      <c r="C130" s="73" t="s">
        <v>25</v>
      </c>
      <c r="D130" s="73" t="s">
        <v>13</v>
      </c>
      <c r="E130" s="73" t="s">
        <v>231</v>
      </c>
      <c r="F130" s="73" t="s">
        <v>17</v>
      </c>
      <c r="G130" s="56">
        <v>0</v>
      </c>
      <c r="H130" s="55">
        <v>0</v>
      </c>
      <c r="I130" s="55">
        <v>56569.5</v>
      </c>
      <c r="J130" s="55">
        <v>56569.5</v>
      </c>
      <c r="K130" s="55">
        <v>56569.5</v>
      </c>
      <c r="L130" s="55">
        <v>56569.5</v>
      </c>
      <c r="M130" s="54">
        <f t="shared" si="7"/>
        <v>0</v>
      </c>
      <c r="N130" s="54">
        <f t="shared" si="8"/>
        <v>100</v>
      </c>
      <c r="O130" s="54">
        <f t="shared" si="9"/>
        <v>0</v>
      </c>
      <c r="P130" s="54">
        <f t="shared" si="10"/>
        <v>100</v>
      </c>
      <c r="Q130" s="54">
        <f t="shared" si="11"/>
        <v>56569.5</v>
      </c>
      <c r="R130" s="54" t="e">
        <f t="shared" si="12"/>
        <v>#DIV/0!</v>
      </c>
    </row>
    <row r="131" spans="1:18" s="3" customFormat="1" ht="16.5" customHeight="1" x14ac:dyDescent="0.25">
      <c r="A131" s="22" t="s">
        <v>232</v>
      </c>
      <c r="B131" s="73" t="s">
        <v>126</v>
      </c>
      <c r="C131" s="73" t="s">
        <v>25</v>
      </c>
      <c r="D131" s="73" t="s">
        <v>13</v>
      </c>
      <c r="E131" s="73" t="s">
        <v>233</v>
      </c>
      <c r="F131" s="73" t="s">
        <v>17</v>
      </c>
      <c r="G131" s="56" t="s">
        <v>47</v>
      </c>
      <c r="H131" s="55">
        <v>0</v>
      </c>
      <c r="I131" s="55">
        <v>905000</v>
      </c>
      <c r="J131" s="64">
        <v>905000</v>
      </c>
      <c r="K131" s="64">
        <v>905000</v>
      </c>
      <c r="L131" s="64">
        <v>905000</v>
      </c>
      <c r="M131" s="54">
        <f t="shared" si="7"/>
        <v>0</v>
      </c>
      <c r="N131" s="54">
        <f>J131/I131*100</f>
        <v>100</v>
      </c>
      <c r="O131" s="54">
        <f t="shared" si="9"/>
        <v>0</v>
      </c>
      <c r="P131" s="54">
        <f t="shared" si="10"/>
        <v>100</v>
      </c>
      <c r="Q131" s="54">
        <f t="shared" si="11"/>
        <v>905000</v>
      </c>
      <c r="R131" s="54" t="e">
        <f t="shared" si="12"/>
        <v>#DIV/0!</v>
      </c>
    </row>
    <row r="132" spans="1:18" s="3" customFormat="1" ht="24" customHeight="1" x14ac:dyDescent="0.25">
      <c r="A132" s="127" t="s">
        <v>234</v>
      </c>
      <c r="B132" s="74" t="s">
        <v>126</v>
      </c>
      <c r="C132" s="74" t="s">
        <v>26</v>
      </c>
      <c r="D132" s="74" t="s">
        <v>9</v>
      </c>
      <c r="E132" s="74" t="s">
        <v>10</v>
      </c>
      <c r="F132" s="74" t="s">
        <v>11</v>
      </c>
      <c r="G132" s="62" t="s">
        <v>47</v>
      </c>
      <c r="H132" s="63">
        <f>H133+H136</f>
        <v>1144535.07</v>
      </c>
      <c r="I132" s="63">
        <f>I133+I136</f>
        <v>931414.2</v>
      </c>
      <c r="J132" s="66">
        <f>J133+J136</f>
        <v>931414.2</v>
      </c>
      <c r="K132" s="66">
        <f>K133+K136</f>
        <v>931414.2</v>
      </c>
      <c r="L132" s="66">
        <f>L133+L136</f>
        <v>931414.2</v>
      </c>
      <c r="M132" s="45">
        <f t="shared" si="7"/>
        <v>0</v>
      </c>
      <c r="N132" s="45">
        <f>J132/I132*100</f>
        <v>100</v>
      </c>
      <c r="O132" s="45">
        <f t="shared" si="9"/>
        <v>0</v>
      </c>
      <c r="P132" s="45">
        <f t="shared" si="10"/>
        <v>100</v>
      </c>
      <c r="Q132" s="45">
        <f t="shared" si="11"/>
        <v>-213120.87000000011</v>
      </c>
      <c r="R132" s="45">
        <f t="shared" si="12"/>
        <v>81.379262585636624</v>
      </c>
    </row>
    <row r="133" spans="1:18" s="3" customFormat="1" ht="22.5" customHeight="1" x14ac:dyDescent="0.25">
      <c r="A133" s="127" t="s">
        <v>235</v>
      </c>
      <c r="B133" s="74" t="s">
        <v>126</v>
      </c>
      <c r="C133" s="74" t="s">
        <v>26</v>
      </c>
      <c r="D133" s="74" t="s">
        <v>22</v>
      </c>
      <c r="E133" s="74" t="s">
        <v>10</v>
      </c>
      <c r="F133" s="74" t="s">
        <v>11</v>
      </c>
      <c r="G133" s="62"/>
      <c r="H133" s="63">
        <f>H134</f>
        <v>883201.74</v>
      </c>
      <c r="I133" s="63">
        <f>I134</f>
        <v>931414.2</v>
      </c>
      <c r="J133" s="63">
        <f>J134</f>
        <v>931414.2</v>
      </c>
      <c r="K133" s="63">
        <f>K134</f>
        <v>931414.2</v>
      </c>
      <c r="L133" s="63">
        <f>L134</f>
        <v>931414.2</v>
      </c>
      <c r="M133" s="45">
        <f t="shared" si="7"/>
        <v>0</v>
      </c>
      <c r="N133" s="45">
        <f t="shared" si="8"/>
        <v>100</v>
      </c>
      <c r="O133" s="45">
        <f t="shared" si="9"/>
        <v>0</v>
      </c>
      <c r="P133" s="45">
        <f t="shared" si="10"/>
        <v>100</v>
      </c>
      <c r="Q133" s="45">
        <f t="shared" si="11"/>
        <v>48212.459999999963</v>
      </c>
      <c r="R133" s="45">
        <f t="shared" si="12"/>
        <v>105.45882756073375</v>
      </c>
    </row>
    <row r="134" spans="1:18" s="3" customFormat="1" ht="22.5" x14ac:dyDescent="0.25">
      <c r="A134" s="125" t="s">
        <v>236</v>
      </c>
      <c r="B134" s="84" t="s">
        <v>126</v>
      </c>
      <c r="C134" s="84" t="s">
        <v>26</v>
      </c>
      <c r="D134" s="84" t="s">
        <v>22</v>
      </c>
      <c r="E134" s="84" t="s">
        <v>237</v>
      </c>
      <c r="F134" s="84" t="s">
        <v>11</v>
      </c>
      <c r="G134" s="65"/>
      <c r="H134" s="76">
        <f t="shared" ref="H134:L134" si="17">H135</f>
        <v>883201.74</v>
      </c>
      <c r="I134" s="76">
        <f>I135</f>
        <v>931414.2</v>
      </c>
      <c r="J134" s="126">
        <f t="shared" si="17"/>
        <v>931414.2</v>
      </c>
      <c r="K134" s="126">
        <f t="shared" si="17"/>
        <v>931414.2</v>
      </c>
      <c r="L134" s="126">
        <f t="shared" si="17"/>
        <v>931414.2</v>
      </c>
      <c r="M134" s="82">
        <f t="shared" si="7"/>
        <v>0</v>
      </c>
      <c r="N134" s="82">
        <f t="shared" si="8"/>
        <v>100</v>
      </c>
      <c r="O134" s="82">
        <f t="shared" si="9"/>
        <v>0</v>
      </c>
      <c r="P134" s="82">
        <f t="shared" si="10"/>
        <v>100</v>
      </c>
      <c r="Q134" s="82">
        <f t="shared" si="11"/>
        <v>48212.459999999963</v>
      </c>
      <c r="R134" s="82">
        <f t="shared" si="12"/>
        <v>105.45882756073375</v>
      </c>
    </row>
    <row r="135" spans="1:18" s="3" customFormat="1" ht="22.5" x14ac:dyDescent="0.25">
      <c r="A135" s="83" t="s">
        <v>238</v>
      </c>
      <c r="B135" s="73" t="s">
        <v>126</v>
      </c>
      <c r="C135" s="73" t="s">
        <v>26</v>
      </c>
      <c r="D135" s="73" t="s">
        <v>22</v>
      </c>
      <c r="E135" s="73" t="s">
        <v>239</v>
      </c>
      <c r="F135" s="73" t="s">
        <v>24</v>
      </c>
      <c r="G135" s="56"/>
      <c r="H135" s="55">
        <v>883201.74</v>
      </c>
      <c r="I135" s="55">
        <v>931414.2</v>
      </c>
      <c r="J135" s="64">
        <v>931414.2</v>
      </c>
      <c r="K135" s="64">
        <v>931414.2</v>
      </c>
      <c r="L135" s="64">
        <v>931414.2</v>
      </c>
      <c r="M135" s="54">
        <f t="shared" si="7"/>
        <v>0</v>
      </c>
      <c r="N135" s="54">
        <f t="shared" si="8"/>
        <v>100</v>
      </c>
      <c r="O135" s="54">
        <f t="shared" si="9"/>
        <v>0</v>
      </c>
      <c r="P135" s="54">
        <f t="shared" si="10"/>
        <v>100</v>
      </c>
      <c r="Q135" s="54">
        <f t="shared" si="11"/>
        <v>48212.459999999963</v>
      </c>
      <c r="R135" s="54">
        <f t="shared" si="12"/>
        <v>105.45882756073375</v>
      </c>
    </row>
    <row r="136" spans="1:18" s="3" customFormat="1" ht="18.75" customHeight="1" x14ac:dyDescent="0.25">
      <c r="A136" s="127" t="s">
        <v>240</v>
      </c>
      <c r="B136" s="74" t="s">
        <v>126</v>
      </c>
      <c r="C136" s="74" t="s">
        <v>26</v>
      </c>
      <c r="D136" s="74" t="s">
        <v>13</v>
      </c>
      <c r="E136" s="74" t="s">
        <v>243</v>
      </c>
      <c r="F136" s="74" t="s">
        <v>11</v>
      </c>
      <c r="G136" s="62" t="s">
        <v>48</v>
      </c>
      <c r="H136" s="63">
        <f>H137</f>
        <v>261333.33</v>
      </c>
      <c r="I136" s="63">
        <f>I137</f>
        <v>0</v>
      </c>
      <c r="J136" s="66">
        <f>J137</f>
        <v>0</v>
      </c>
      <c r="K136" s="66">
        <f>K137</f>
        <v>0</v>
      </c>
      <c r="L136" s="66">
        <f>L137</f>
        <v>0</v>
      </c>
      <c r="M136" s="45">
        <f t="shared" ref="M136:M150" si="18">J136-I136</f>
        <v>0</v>
      </c>
      <c r="N136" s="45" t="e">
        <f>J136/I136*100</f>
        <v>#DIV/0!</v>
      </c>
      <c r="O136" s="45">
        <f t="shared" ref="O136:O150" si="19">L136-K136</f>
        <v>0</v>
      </c>
      <c r="P136" s="45" t="e">
        <f t="shared" ref="P136:P150" si="20">L136/K136*100</f>
        <v>#DIV/0!</v>
      </c>
      <c r="Q136" s="45">
        <f t="shared" ref="Q136:Q150" si="21">L136-H136</f>
        <v>-261333.33</v>
      </c>
      <c r="R136" s="45">
        <f t="shared" ref="R136:R147" si="22">L136/H136*100</f>
        <v>0</v>
      </c>
    </row>
    <row r="137" spans="1:18" s="3" customFormat="1" ht="33.75" x14ac:dyDescent="0.25">
      <c r="A137" s="29" t="s">
        <v>241</v>
      </c>
      <c r="B137" s="84" t="s">
        <v>126</v>
      </c>
      <c r="C137" s="84" t="s">
        <v>26</v>
      </c>
      <c r="D137" s="84" t="s">
        <v>13</v>
      </c>
      <c r="E137" s="84" t="s">
        <v>242</v>
      </c>
      <c r="F137" s="84" t="s">
        <v>11</v>
      </c>
      <c r="G137" s="65" t="s">
        <v>48</v>
      </c>
      <c r="H137" s="76">
        <f>H138</f>
        <v>261333.33</v>
      </c>
      <c r="I137" s="76">
        <f>I138</f>
        <v>0</v>
      </c>
      <c r="J137" s="126">
        <f>J138</f>
        <v>0</v>
      </c>
      <c r="K137" s="126">
        <f>K138</f>
        <v>0</v>
      </c>
      <c r="L137" s="126">
        <f>L138</f>
        <v>0</v>
      </c>
      <c r="M137" s="82">
        <f t="shared" si="18"/>
        <v>0</v>
      </c>
      <c r="N137" s="82" t="e">
        <f>J137/I137*100</f>
        <v>#DIV/0!</v>
      </c>
      <c r="O137" s="82">
        <f t="shared" si="19"/>
        <v>0</v>
      </c>
      <c r="P137" s="82" t="e">
        <f t="shared" si="20"/>
        <v>#DIV/0!</v>
      </c>
      <c r="Q137" s="82">
        <f t="shared" si="21"/>
        <v>-261333.33</v>
      </c>
      <c r="R137" s="82">
        <f t="shared" si="22"/>
        <v>0</v>
      </c>
    </row>
    <row r="138" spans="1:18" s="3" customFormat="1" ht="22.5" x14ac:dyDescent="0.25">
      <c r="A138" s="83" t="s">
        <v>244</v>
      </c>
      <c r="B138" s="73" t="s">
        <v>126</v>
      </c>
      <c r="C138" s="73" t="s">
        <v>26</v>
      </c>
      <c r="D138" s="73" t="s">
        <v>13</v>
      </c>
      <c r="E138" s="73" t="s">
        <v>245</v>
      </c>
      <c r="F138" s="73" t="s">
        <v>24</v>
      </c>
      <c r="G138" s="56"/>
      <c r="H138" s="55">
        <v>261333.33</v>
      </c>
      <c r="I138" s="55">
        <v>0</v>
      </c>
      <c r="J138" s="55">
        <v>0</v>
      </c>
      <c r="K138" s="55">
        <f t="shared" ref="K138:L138" si="23">K139</f>
        <v>0</v>
      </c>
      <c r="L138" s="55">
        <f t="shared" si="23"/>
        <v>0</v>
      </c>
      <c r="M138" s="54">
        <f t="shared" si="18"/>
        <v>0</v>
      </c>
      <c r="N138" s="54" t="e">
        <f t="shared" ref="N138:N150" si="24">J138/I138*100</f>
        <v>#DIV/0!</v>
      </c>
      <c r="O138" s="54">
        <f t="shared" si="19"/>
        <v>0</v>
      </c>
      <c r="P138" s="54" t="e">
        <f>L138/K138*100</f>
        <v>#DIV/0!</v>
      </c>
      <c r="Q138" s="54">
        <f t="shared" si="21"/>
        <v>-261333.33</v>
      </c>
      <c r="R138" s="54">
        <f>L138/H138*100</f>
        <v>0</v>
      </c>
    </row>
    <row r="139" spans="1:18" s="3" customFormat="1" ht="27.75" customHeight="1" x14ac:dyDescent="0.25">
      <c r="A139" s="127" t="s">
        <v>246</v>
      </c>
      <c r="B139" s="74" t="s">
        <v>126</v>
      </c>
      <c r="C139" s="74" t="s">
        <v>169</v>
      </c>
      <c r="D139" s="74" t="s">
        <v>9</v>
      </c>
      <c r="E139" s="74" t="s">
        <v>10</v>
      </c>
      <c r="F139" s="74" t="s">
        <v>11</v>
      </c>
      <c r="G139" s="62"/>
      <c r="H139" s="63">
        <f t="shared" ref="H139:J139" si="25">H140+H141</f>
        <v>651361.72</v>
      </c>
      <c r="I139" s="63">
        <f t="shared" si="25"/>
        <v>0</v>
      </c>
      <c r="J139" s="63">
        <f t="shared" si="25"/>
        <v>0</v>
      </c>
      <c r="K139" s="63">
        <f t="shared" ref="K139:L139" si="26">K140+K141</f>
        <v>0</v>
      </c>
      <c r="L139" s="63">
        <f t="shared" si="26"/>
        <v>0</v>
      </c>
      <c r="M139" s="45">
        <f t="shared" si="18"/>
        <v>0</v>
      </c>
      <c r="N139" s="45" t="e">
        <f t="shared" si="24"/>
        <v>#DIV/0!</v>
      </c>
      <c r="O139" s="45">
        <f t="shared" si="19"/>
        <v>0</v>
      </c>
      <c r="P139" s="45" t="e">
        <f>L139/K139*100</f>
        <v>#DIV/0!</v>
      </c>
      <c r="Q139" s="45">
        <f t="shared" si="21"/>
        <v>-651361.72</v>
      </c>
      <c r="R139" s="45">
        <f>L139/H139*100</f>
        <v>0</v>
      </c>
    </row>
    <row r="140" spans="1:18" s="3" customFormat="1" ht="22.5" hidden="1" x14ac:dyDescent="0.25">
      <c r="A140" s="22" t="s">
        <v>38</v>
      </c>
      <c r="B140" s="73" t="s">
        <v>21</v>
      </c>
      <c r="C140" s="73" t="s">
        <v>8</v>
      </c>
      <c r="D140" s="73" t="s">
        <v>23</v>
      </c>
      <c r="E140" s="73" t="s">
        <v>20</v>
      </c>
      <c r="F140" s="73" t="s">
        <v>16</v>
      </c>
      <c r="G140" s="56" t="s">
        <v>46</v>
      </c>
      <c r="H140" s="55">
        <v>0</v>
      </c>
      <c r="I140" s="55"/>
      <c r="J140" s="64"/>
      <c r="K140" s="64"/>
      <c r="L140" s="64"/>
      <c r="M140" s="54">
        <f t="shared" si="18"/>
        <v>0</v>
      </c>
      <c r="N140" s="54" t="e">
        <f t="shared" si="24"/>
        <v>#DIV/0!</v>
      </c>
      <c r="O140" s="54">
        <f t="shared" si="19"/>
        <v>0</v>
      </c>
      <c r="P140" s="54"/>
      <c r="Q140" s="54">
        <f t="shared" si="21"/>
        <v>0</v>
      </c>
      <c r="R140" s="54"/>
    </row>
    <row r="141" spans="1:18" s="3" customFormat="1" ht="33.75" x14ac:dyDescent="0.25">
      <c r="A141" s="29" t="s">
        <v>247</v>
      </c>
      <c r="B141" s="84" t="s">
        <v>126</v>
      </c>
      <c r="C141" s="84" t="s">
        <v>169</v>
      </c>
      <c r="D141" s="84" t="s">
        <v>8</v>
      </c>
      <c r="E141" s="84" t="s">
        <v>242</v>
      </c>
      <c r="F141" s="84" t="s">
        <v>11</v>
      </c>
      <c r="G141" s="65" t="s">
        <v>46</v>
      </c>
      <c r="H141" s="76">
        <f>H142</f>
        <v>651361.72</v>
      </c>
      <c r="I141" s="76">
        <f>I142</f>
        <v>0</v>
      </c>
      <c r="J141" s="126">
        <f>J142</f>
        <v>0</v>
      </c>
      <c r="K141" s="126">
        <f>K142</f>
        <v>0</v>
      </c>
      <c r="L141" s="126">
        <f>L142</f>
        <v>0</v>
      </c>
      <c r="M141" s="82">
        <f t="shared" si="18"/>
        <v>0</v>
      </c>
      <c r="N141" s="82" t="e">
        <f t="shared" si="24"/>
        <v>#DIV/0!</v>
      </c>
      <c r="O141" s="82">
        <f t="shared" si="19"/>
        <v>0</v>
      </c>
      <c r="P141" s="82" t="e">
        <f>L141/K141*100</f>
        <v>#DIV/0!</v>
      </c>
      <c r="Q141" s="82">
        <f t="shared" si="21"/>
        <v>-651361.72</v>
      </c>
      <c r="R141" s="82">
        <f>L141/H141*100</f>
        <v>0</v>
      </c>
    </row>
    <row r="142" spans="1:18" s="4" customFormat="1" ht="22.5" x14ac:dyDescent="0.25">
      <c r="A142" s="22" t="s">
        <v>248</v>
      </c>
      <c r="B142" s="73" t="s">
        <v>126</v>
      </c>
      <c r="C142" s="73" t="s">
        <v>169</v>
      </c>
      <c r="D142" s="73" t="s">
        <v>8</v>
      </c>
      <c r="E142" s="73" t="s">
        <v>245</v>
      </c>
      <c r="F142" s="73" t="s">
        <v>24</v>
      </c>
      <c r="G142" s="56"/>
      <c r="H142" s="55">
        <v>651361.72</v>
      </c>
      <c r="I142" s="55">
        <v>0</v>
      </c>
      <c r="J142" s="55">
        <v>0</v>
      </c>
      <c r="K142" s="55">
        <v>0</v>
      </c>
      <c r="L142" s="55">
        <v>0</v>
      </c>
      <c r="M142" s="54">
        <f t="shared" si="18"/>
        <v>0</v>
      </c>
      <c r="N142" s="54" t="e">
        <f t="shared" si="24"/>
        <v>#DIV/0!</v>
      </c>
      <c r="O142" s="54">
        <f t="shared" si="19"/>
        <v>0</v>
      </c>
      <c r="P142" s="54" t="e">
        <f t="shared" si="20"/>
        <v>#DIV/0!</v>
      </c>
      <c r="Q142" s="54">
        <f t="shared" si="21"/>
        <v>-651361.72</v>
      </c>
      <c r="R142" s="54">
        <f t="shared" si="22"/>
        <v>0</v>
      </c>
    </row>
    <row r="143" spans="1:18" s="4" customFormat="1" ht="21.75" customHeight="1" x14ac:dyDescent="0.25">
      <c r="A143" s="127" t="s">
        <v>249</v>
      </c>
      <c r="B143" s="74" t="s">
        <v>126</v>
      </c>
      <c r="C143" s="74" t="s">
        <v>34</v>
      </c>
      <c r="D143" s="74" t="s">
        <v>9</v>
      </c>
      <c r="E143" s="74" t="s">
        <v>10</v>
      </c>
      <c r="F143" s="74" t="s">
        <v>11</v>
      </c>
      <c r="G143" s="62"/>
      <c r="H143" s="63">
        <f>H144+H146</f>
        <v>20658114.079999998</v>
      </c>
      <c r="I143" s="63">
        <f>I144+I146</f>
        <v>17402081.240000002</v>
      </c>
      <c r="J143" s="63">
        <f>J144+J146</f>
        <v>17402081.240000002</v>
      </c>
      <c r="K143" s="63">
        <f>K144+K146</f>
        <v>17402081.240000002</v>
      </c>
      <c r="L143" s="63">
        <f>L144+L146</f>
        <v>17052463.41</v>
      </c>
      <c r="M143" s="45">
        <f t="shared" si="18"/>
        <v>0</v>
      </c>
      <c r="N143" s="45">
        <f t="shared" si="24"/>
        <v>100</v>
      </c>
      <c r="O143" s="45">
        <f t="shared" si="19"/>
        <v>-349617.83000000194</v>
      </c>
      <c r="P143" s="45">
        <f t="shared" si="20"/>
        <v>97.990942432814421</v>
      </c>
      <c r="Q143" s="45">
        <f t="shared" si="21"/>
        <v>-3605650.6699999981</v>
      </c>
      <c r="R143" s="45">
        <f t="shared" si="22"/>
        <v>82.546080169579554</v>
      </c>
    </row>
    <row r="144" spans="1:18" s="3" customFormat="1" ht="18.75" customHeight="1" x14ac:dyDescent="0.25">
      <c r="A144" s="127" t="s">
        <v>250</v>
      </c>
      <c r="B144" s="74" t="s">
        <v>126</v>
      </c>
      <c r="C144" s="74" t="s">
        <v>34</v>
      </c>
      <c r="D144" s="74" t="s">
        <v>8</v>
      </c>
      <c r="E144" s="74" t="s">
        <v>10</v>
      </c>
      <c r="F144" s="74" t="s">
        <v>11</v>
      </c>
      <c r="G144" s="62"/>
      <c r="H144" s="63">
        <f t="shared" ref="H144:L146" si="27">H145</f>
        <v>7151994.0800000001</v>
      </c>
      <c r="I144" s="63">
        <f t="shared" si="27"/>
        <v>7587104.2400000002</v>
      </c>
      <c r="J144" s="66">
        <f t="shared" si="27"/>
        <v>7587104.2400000002</v>
      </c>
      <c r="K144" s="66">
        <f t="shared" si="27"/>
        <v>7587104.2400000002</v>
      </c>
      <c r="L144" s="66">
        <f t="shared" si="27"/>
        <v>7587104.2400000002</v>
      </c>
      <c r="M144" s="45">
        <f t="shared" si="18"/>
        <v>0</v>
      </c>
      <c r="N144" s="45">
        <f t="shared" si="24"/>
        <v>100</v>
      </c>
      <c r="O144" s="45">
        <f t="shared" si="19"/>
        <v>0</v>
      </c>
      <c r="P144" s="45">
        <f t="shared" si="20"/>
        <v>100</v>
      </c>
      <c r="Q144" s="45">
        <f t="shared" si="21"/>
        <v>435110.16000000015</v>
      </c>
      <c r="R144" s="45">
        <f t="shared" si="22"/>
        <v>106.0837600693316</v>
      </c>
    </row>
    <row r="145" spans="1:18" s="3" customFormat="1" ht="18.75" customHeight="1" x14ac:dyDescent="0.25">
      <c r="A145" s="83" t="s">
        <v>251</v>
      </c>
      <c r="B145" s="73" t="s">
        <v>126</v>
      </c>
      <c r="C145" s="73" t="s">
        <v>34</v>
      </c>
      <c r="D145" s="73" t="s">
        <v>8</v>
      </c>
      <c r="E145" s="73" t="s">
        <v>252</v>
      </c>
      <c r="F145" s="73" t="s">
        <v>253</v>
      </c>
      <c r="G145" s="56"/>
      <c r="H145" s="55">
        <v>7151994.0800000001</v>
      </c>
      <c r="I145" s="55">
        <v>7587104.2400000002</v>
      </c>
      <c r="J145" s="55">
        <v>7587104.2400000002</v>
      </c>
      <c r="K145" s="55">
        <v>7587104.2400000002</v>
      </c>
      <c r="L145" s="55">
        <v>7587104.2400000002</v>
      </c>
      <c r="M145" s="54">
        <f t="shared" si="18"/>
        <v>0</v>
      </c>
      <c r="N145" s="54">
        <f t="shared" si="24"/>
        <v>100</v>
      </c>
      <c r="O145" s="54">
        <f t="shared" si="19"/>
        <v>0</v>
      </c>
      <c r="P145" s="54">
        <f t="shared" si="20"/>
        <v>100</v>
      </c>
      <c r="Q145" s="54">
        <f t="shared" si="21"/>
        <v>435110.16000000015</v>
      </c>
      <c r="R145" s="54">
        <f t="shared" si="22"/>
        <v>106.0837600693316</v>
      </c>
    </row>
    <row r="146" spans="1:18" s="3" customFormat="1" ht="22.5" customHeight="1" x14ac:dyDescent="0.25">
      <c r="A146" s="131" t="s">
        <v>254</v>
      </c>
      <c r="B146" s="74" t="s">
        <v>126</v>
      </c>
      <c r="C146" s="74" t="s">
        <v>34</v>
      </c>
      <c r="D146" s="74" t="s">
        <v>23</v>
      </c>
      <c r="E146" s="74" t="s">
        <v>10</v>
      </c>
      <c r="F146" s="74" t="s">
        <v>11</v>
      </c>
      <c r="G146" s="62"/>
      <c r="H146" s="63">
        <f t="shared" si="27"/>
        <v>13506120</v>
      </c>
      <c r="I146" s="63">
        <f>I147</f>
        <v>9814977</v>
      </c>
      <c r="J146" s="66">
        <f t="shared" si="27"/>
        <v>9814977</v>
      </c>
      <c r="K146" s="66">
        <f t="shared" si="27"/>
        <v>9814977</v>
      </c>
      <c r="L146" s="66">
        <f t="shared" si="27"/>
        <v>9465359.1699999999</v>
      </c>
      <c r="M146" s="45">
        <f t="shared" si="18"/>
        <v>0</v>
      </c>
      <c r="N146" s="45">
        <f t="shared" si="24"/>
        <v>100</v>
      </c>
      <c r="O146" s="45">
        <f t="shared" si="19"/>
        <v>-349617.83000000007</v>
      </c>
      <c r="P146" s="45">
        <f t="shared" si="20"/>
        <v>96.437914933473607</v>
      </c>
      <c r="Q146" s="45">
        <f t="shared" si="21"/>
        <v>-4040760.83</v>
      </c>
      <c r="R146" s="45">
        <f t="shared" si="22"/>
        <v>70.082001122454116</v>
      </c>
    </row>
    <row r="147" spans="1:18" s="3" customFormat="1" ht="45" x14ac:dyDescent="0.25">
      <c r="A147" s="132" t="s">
        <v>255</v>
      </c>
      <c r="B147" s="133" t="s">
        <v>126</v>
      </c>
      <c r="C147" s="134" t="s">
        <v>8</v>
      </c>
      <c r="D147" s="134" t="s">
        <v>23</v>
      </c>
      <c r="E147" s="134" t="s">
        <v>54</v>
      </c>
      <c r="F147" s="134" t="s">
        <v>11</v>
      </c>
      <c r="G147" s="65" t="s">
        <v>49</v>
      </c>
      <c r="H147" s="76">
        <f>H148+H149+H150</f>
        <v>13506120</v>
      </c>
      <c r="I147" s="76">
        <f>I148+I149+I150</f>
        <v>9814977</v>
      </c>
      <c r="J147" s="126">
        <f>J148+J149+J150</f>
        <v>9814977</v>
      </c>
      <c r="K147" s="126">
        <f>K148+K149+K150</f>
        <v>9814977</v>
      </c>
      <c r="L147" s="126">
        <f>L148+L149+L150</f>
        <v>9465359.1699999999</v>
      </c>
      <c r="M147" s="82">
        <f t="shared" si="18"/>
        <v>0</v>
      </c>
      <c r="N147" s="82">
        <f>J147/I147*100</f>
        <v>100</v>
      </c>
      <c r="O147" s="82">
        <f t="shared" si="19"/>
        <v>-349617.83000000007</v>
      </c>
      <c r="P147" s="82">
        <f t="shared" si="20"/>
        <v>96.437914933473607</v>
      </c>
      <c r="Q147" s="82">
        <f t="shared" si="21"/>
        <v>-4040760.83</v>
      </c>
      <c r="R147" s="82">
        <f t="shared" si="22"/>
        <v>70.082001122454116</v>
      </c>
    </row>
    <row r="148" spans="1:18" s="4" customFormat="1" ht="90" x14ac:dyDescent="0.25">
      <c r="A148" s="135" t="s">
        <v>256</v>
      </c>
      <c r="B148" s="69" t="s">
        <v>126</v>
      </c>
      <c r="C148" s="68" t="s">
        <v>34</v>
      </c>
      <c r="D148" s="69" t="s">
        <v>23</v>
      </c>
      <c r="E148" s="69" t="s">
        <v>257</v>
      </c>
      <c r="F148" s="70" t="s">
        <v>24</v>
      </c>
      <c r="G148" s="56"/>
      <c r="H148" s="55">
        <v>8475000</v>
      </c>
      <c r="I148" s="55">
        <v>4975051.05</v>
      </c>
      <c r="J148" s="55">
        <v>4975051.05</v>
      </c>
      <c r="K148" s="55">
        <v>4975051.05</v>
      </c>
      <c r="L148" s="55">
        <v>4975051.05</v>
      </c>
      <c r="M148" s="54">
        <f t="shared" si="18"/>
        <v>0</v>
      </c>
      <c r="N148" s="54">
        <f t="shared" si="24"/>
        <v>100</v>
      </c>
      <c r="O148" s="54">
        <f t="shared" si="19"/>
        <v>0</v>
      </c>
      <c r="P148" s="54">
        <f t="shared" si="20"/>
        <v>100</v>
      </c>
      <c r="Q148" s="54">
        <f t="shared" si="21"/>
        <v>-3499948.95</v>
      </c>
      <c r="R148" s="54">
        <f>L148/H148*100</f>
        <v>58.702667256637163</v>
      </c>
    </row>
    <row r="149" spans="1:18" ht="33.75" x14ac:dyDescent="0.25">
      <c r="A149" s="27" t="s">
        <v>258</v>
      </c>
      <c r="B149" s="69" t="s">
        <v>126</v>
      </c>
      <c r="C149" s="68" t="s">
        <v>34</v>
      </c>
      <c r="D149" s="69" t="s">
        <v>23</v>
      </c>
      <c r="E149" s="69" t="s">
        <v>259</v>
      </c>
      <c r="F149" s="70" t="s">
        <v>253</v>
      </c>
      <c r="G149" s="71"/>
      <c r="H149" s="72">
        <v>1506120</v>
      </c>
      <c r="I149" s="72">
        <v>1119510</v>
      </c>
      <c r="J149" s="72">
        <v>1119510</v>
      </c>
      <c r="K149" s="72">
        <v>1119510</v>
      </c>
      <c r="L149" s="72">
        <v>769892.17</v>
      </c>
      <c r="M149" s="54">
        <f t="shared" si="18"/>
        <v>0</v>
      </c>
      <c r="N149" s="54">
        <f t="shared" si="24"/>
        <v>100</v>
      </c>
      <c r="O149" s="54">
        <f t="shared" si="19"/>
        <v>-349617.82999999996</v>
      </c>
      <c r="P149" s="54">
        <f t="shared" si="20"/>
        <v>68.770459397414939</v>
      </c>
      <c r="Q149" s="54">
        <f t="shared" si="21"/>
        <v>-736227.83</v>
      </c>
      <c r="R149" s="54">
        <f>L149/H149*100</f>
        <v>51.117584920192286</v>
      </c>
    </row>
    <row r="150" spans="1:18" ht="90" x14ac:dyDescent="0.25">
      <c r="A150" s="27" t="s">
        <v>256</v>
      </c>
      <c r="B150" s="69" t="s">
        <v>126</v>
      </c>
      <c r="C150" s="68" t="s">
        <v>34</v>
      </c>
      <c r="D150" s="69" t="s">
        <v>23</v>
      </c>
      <c r="E150" s="69" t="s">
        <v>260</v>
      </c>
      <c r="F150" s="70" t="s">
        <v>24</v>
      </c>
      <c r="G150" s="71"/>
      <c r="H150" s="72">
        <v>3525000</v>
      </c>
      <c r="I150" s="72">
        <v>3720415.95</v>
      </c>
      <c r="J150" s="72">
        <v>3720415.95</v>
      </c>
      <c r="K150" s="72">
        <v>3720415.95</v>
      </c>
      <c r="L150" s="72">
        <v>3720415.95</v>
      </c>
      <c r="M150" s="54">
        <f t="shared" si="18"/>
        <v>0</v>
      </c>
      <c r="N150" s="54">
        <f t="shared" si="24"/>
        <v>100</v>
      </c>
      <c r="O150" s="54">
        <f t="shared" si="19"/>
        <v>0</v>
      </c>
      <c r="P150" s="54">
        <f t="shared" si="20"/>
        <v>100</v>
      </c>
      <c r="Q150" s="54">
        <f t="shared" si="21"/>
        <v>195415.95000000019</v>
      </c>
      <c r="R150" s="54">
        <f>L150/H150*100</f>
        <v>105.54371489361702</v>
      </c>
    </row>
    <row r="151" spans="1:18" x14ac:dyDescent="0.25">
      <c r="A151" s="17"/>
      <c r="B151" s="32"/>
      <c r="C151" s="33"/>
      <c r="D151" s="33"/>
      <c r="E151" s="33"/>
      <c r="F151" s="33"/>
      <c r="G151" s="34"/>
      <c r="H151" s="35"/>
      <c r="I151" s="35"/>
      <c r="J151" s="35"/>
      <c r="K151" s="35"/>
      <c r="L151" s="35"/>
      <c r="M151" s="35"/>
      <c r="N151" s="32"/>
      <c r="O151" s="32"/>
      <c r="P151" s="32"/>
      <c r="Q151" s="32"/>
      <c r="R151" s="32"/>
    </row>
    <row r="152" spans="1:18" x14ac:dyDescent="0.25">
      <c r="A152" s="17"/>
      <c r="B152" s="32"/>
      <c r="C152" s="33"/>
      <c r="D152" s="33"/>
      <c r="E152" s="33"/>
      <c r="F152" s="33"/>
      <c r="G152" s="34"/>
      <c r="H152" s="35"/>
      <c r="I152" s="35"/>
      <c r="J152" s="35"/>
      <c r="K152" s="35"/>
      <c r="L152" s="35"/>
      <c r="M152" s="32"/>
      <c r="N152" s="32"/>
      <c r="O152" s="32"/>
      <c r="P152" s="32"/>
      <c r="Q152" s="32"/>
      <c r="R152" s="32"/>
    </row>
    <row r="153" spans="1:18" x14ac:dyDescent="0.25">
      <c r="A153" s="17" t="s">
        <v>261</v>
      </c>
      <c r="B153" s="32"/>
      <c r="C153" s="33"/>
      <c r="D153" s="33"/>
      <c r="E153" s="33"/>
      <c r="F153" s="33"/>
      <c r="G153" s="34"/>
      <c r="H153" s="35"/>
      <c r="I153" s="34"/>
      <c r="J153" s="32"/>
      <c r="K153" s="32"/>
      <c r="L153" s="32"/>
      <c r="M153" s="32"/>
      <c r="N153" s="32"/>
      <c r="O153" s="32"/>
      <c r="P153" s="32"/>
      <c r="Q153" s="32" t="s">
        <v>262</v>
      </c>
      <c r="R153" s="32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7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 год</vt:lpstr>
      <vt:lpstr>Лист2</vt:lpstr>
      <vt:lpstr>Лист3</vt:lpstr>
      <vt:lpstr>'2023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2024-04-10T15:19:32Z</dcterms:modified>
</cp:coreProperties>
</file>