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АРХИВ\2023\пост_12\"/>
    </mc:Choice>
  </mc:AlternateContent>
  <bookViews>
    <workbookView xWindow="0" yWindow="0" windowWidth="19200" windowHeight="12885"/>
  </bookViews>
  <sheets>
    <sheet name="Лист1" sheetId="1" r:id="rId1"/>
  </sheets>
  <definedNames>
    <definedName name="_xlnm.Print_Area" localSheetId="0">Лист1!$A$1:$I$83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F51" i="1" l="1"/>
  <c r="F19" i="1" l="1"/>
  <c r="D34" i="1"/>
  <c r="D60" i="1" l="1"/>
  <c r="F54" i="1" l="1"/>
  <c r="F18" i="1" l="1"/>
  <c r="F15" i="1"/>
  <c r="F14" i="1" l="1"/>
  <c r="H19" i="1" l="1"/>
  <c r="G19" i="1"/>
  <c r="H18" i="1"/>
  <c r="D30" i="1"/>
  <c r="D28" i="1"/>
  <c r="D26" i="1"/>
  <c r="D24" i="1"/>
  <c r="H16" i="1" l="1"/>
  <c r="G16" i="1"/>
  <c r="F78" i="1" l="1"/>
  <c r="H41" i="1" l="1"/>
  <c r="H40" i="1" s="1"/>
  <c r="H39" i="1" s="1"/>
  <c r="G41" i="1"/>
  <c r="G40" i="1" s="1"/>
  <c r="G39" i="1" s="1"/>
  <c r="F41" i="1"/>
  <c r="F40" i="1" s="1"/>
  <c r="F39" i="1" s="1"/>
  <c r="E41" i="1"/>
  <c r="E40" i="1" s="1"/>
  <c r="E39" i="1" s="1"/>
  <c r="H54" i="1"/>
  <c r="G54" i="1"/>
  <c r="E53" i="1"/>
  <c r="E63" i="1"/>
  <c r="E61" i="1" s="1"/>
  <c r="H63" i="1"/>
  <c r="H61" i="1" s="1"/>
  <c r="G63" i="1"/>
  <c r="G61" i="1" s="1"/>
  <c r="G68" i="1"/>
  <c r="G67" i="1" s="1"/>
  <c r="F68" i="1"/>
  <c r="F67" i="1" s="1"/>
  <c r="E68" i="1"/>
  <c r="E67" i="1" s="1"/>
  <c r="H68" i="1"/>
  <c r="H67" i="1" s="1"/>
  <c r="H75" i="1"/>
  <c r="F75" i="1"/>
  <c r="G75" i="1"/>
  <c r="E75" i="1"/>
  <c r="H78" i="1"/>
  <c r="G78" i="1"/>
  <c r="E78" i="1"/>
  <c r="H80" i="1"/>
  <c r="F80" i="1"/>
  <c r="F76" i="1" s="1"/>
  <c r="G80" i="1"/>
  <c r="E80" i="1"/>
  <c r="H76" i="1" l="1"/>
  <c r="D78" i="1"/>
  <c r="E76" i="1"/>
  <c r="E74" i="1" s="1"/>
  <c r="G76" i="1"/>
  <c r="G74" i="1" s="1"/>
  <c r="H74" i="1"/>
  <c r="F74" i="1"/>
  <c r="H51" i="1"/>
  <c r="G51" i="1"/>
  <c r="E72" i="1"/>
  <c r="H11" i="1" l="1"/>
  <c r="D59" i="1"/>
  <c r="D58" i="1"/>
  <c r="E23" i="1" l="1"/>
  <c r="E18" i="1" s="1"/>
  <c r="D18" i="1" l="1"/>
  <c r="E22" i="1"/>
  <c r="E19" i="1" s="1"/>
  <c r="E16" i="1" l="1"/>
  <c r="E71" i="1"/>
  <c r="E70" i="1" l="1"/>
  <c r="H53" i="1"/>
  <c r="G53" i="1"/>
  <c r="F53" i="1"/>
  <c r="H15" i="1"/>
  <c r="G15" i="1"/>
  <c r="H70" i="1"/>
  <c r="G70" i="1"/>
  <c r="G47" i="1" s="1"/>
  <c r="E54" i="1"/>
  <c r="D83" i="1"/>
  <c r="D82" i="1"/>
  <c r="D81" i="1"/>
  <c r="D80" i="1"/>
  <c r="D77" i="1"/>
  <c r="D76" i="1"/>
  <c r="D75" i="1"/>
  <c r="D74" i="1"/>
  <c r="D71" i="1"/>
  <c r="D69" i="1"/>
  <c r="D68" i="1"/>
  <c r="D67" i="1"/>
  <c r="D65" i="1"/>
  <c r="D63" i="1"/>
  <c r="D61" i="1"/>
  <c r="D57" i="1"/>
  <c r="D56" i="1"/>
  <c r="D55" i="1"/>
  <c r="D44" i="1"/>
  <c r="D43" i="1"/>
  <c r="D42" i="1"/>
  <c r="D41" i="1"/>
  <c r="D40" i="1"/>
  <c r="D39" i="1"/>
  <c r="D38" i="1"/>
  <c r="D37" i="1"/>
  <c r="D36" i="1"/>
  <c r="D23" i="1"/>
  <c r="D22" i="1"/>
  <c r="D21" i="1"/>
  <c r="D20" i="1"/>
  <c r="D16" i="1" l="1"/>
  <c r="G12" i="1"/>
  <c r="E14" i="1"/>
  <c r="H49" i="1"/>
  <c r="H52" i="1"/>
  <c r="E51" i="1"/>
  <c r="D51" i="1" s="1"/>
  <c r="E52" i="1"/>
  <c r="G14" i="1"/>
  <c r="G13" i="1" s="1"/>
  <c r="H14" i="1"/>
  <c r="E15" i="1"/>
  <c r="G52" i="1"/>
  <c r="D54" i="1"/>
  <c r="F52" i="1"/>
  <c r="D53" i="1"/>
  <c r="D70" i="1"/>
  <c r="E47" i="1"/>
  <c r="D14" i="1" l="1"/>
  <c r="E13" i="1"/>
  <c r="F13" i="1"/>
  <c r="H13" i="1"/>
  <c r="H10" i="1"/>
  <c r="D15" i="1"/>
  <c r="D52" i="1"/>
  <c r="E12" i="1"/>
  <c r="E11" i="1"/>
  <c r="H47" i="1"/>
  <c r="G49" i="1"/>
  <c r="G10" i="1" s="1"/>
  <c r="F49" i="1"/>
  <c r="G11" i="1"/>
  <c r="E49" i="1"/>
  <c r="E45" i="1" s="1"/>
  <c r="F8" i="1" l="1"/>
  <c r="D13" i="1"/>
  <c r="H12" i="1"/>
  <c r="H8" i="1" s="1"/>
  <c r="H45" i="1"/>
  <c r="D47" i="1"/>
  <c r="G45" i="1"/>
  <c r="D49" i="1"/>
  <c r="D11" i="1"/>
  <c r="E10" i="1"/>
  <c r="D12" i="1" l="1"/>
  <c r="G8" i="1"/>
  <c r="D10" i="1"/>
  <c r="E8" i="1"/>
  <c r="D45" i="1"/>
  <c r="D8" i="1" l="1"/>
</calcChain>
</file>

<file path=xl/sharedStrings.xml><?xml version="1.0" encoding="utf-8"?>
<sst xmlns="http://schemas.openxmlformats.org/spreadsheetml/2006/main" count="150" uniqueCount="92">
  <si>
    <t xml:space="preserve">Информация по финансовому обеспечению   </t>
  </si>
  <si>
    <t xml:space="preserve"> муниципальной программы за счет средств муниципального бюджета муниципального образования</t>
  </si>
  <si>
    <t>(с учетом средств межбюджетных трансфертов) (тыс. руб.)</t>
  </si>
  <si>
    <t>Статус</t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</si>
  <si>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</si>
  <si>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>Ответственный исполнитель, соисполнители,</t>
  </si>
  <si>
    <t>Расходы (тыс. руб.), годы</t>
  </si>
  <si>
    <t>Всего (нарастающим итогом с начала реализации программы)</t>
  </si>
  <si>
    <t>2022 год</t>
  </si>
  <si>
    <t>2023 год</t>
  </si>
  <si>
    <t>2024 год</t>
  </si>
  <si>
    <t>2025 год</t>
  </si>
  <si>
    <t>Муниципальная программа МО МР «Корткеросский» Развитие жилищно-коммунального хозяйства муниципального района «Корткеросский»</t>
  </si>
  <si>
    <t xml:space="preserve">Всего </t>
  </si>
  <si>
    <t>Управление жилищно-коммунального, дорожного хозяйства и транспорта администрации муниципального района «Корткеросский»</t>
  </si>
  <si>
    <t>Отдел жилищной политики</t>
  </si>
  <si>
    <t>Управление по капитальному строительству и территориальному развитию администрации муниципального района «Корткеросский»</t>
  </si>
  <si>
    <t>Подпрограмма 1</t>
  </si>
  <si>
    <t xml:space="preserve"> Комплексное развитие систем коммунальной инфраструктуры муниципального образования муниципального района «Корткеросский</t>
  </si>
  <si>
    <t>Строительство, модернизация, реконструкция и проектирование систем коммунальной инфраструктуры</t>
  </si>
  <si>
    <t>Мероприятие 1.1.1.1.</t>
  </si>
  <si>
    <t>Актуализация схем теплоснабжения, вожоснабжения и водоотведения</t>
  </si>
  <si>
    <t>Мероприятие 1.1.1.2.</t>
  </si>
  <si>
    <t>Строительство скважины с. Большелуг, в том числе разработка проекно-сметной документации</t>
  </si>
  <si>
    <t>Мероприятие 1.1.1.3.</t>
  </si>
  <si>
    <t>Разработка проектно-сметной документации, выполнение инженерных изысканий и  строительство канализационных сетей в п. Приозерный</t>
  </si>
  <si>
    <t>Мероприятие 1.1.1.4.</t>
  </si>
  <si>
    <t>Строительство водоразборной колонки по ул. Набережная с. Корткерос</t>
  </si>
  <si>
    <t>Реконструкция павильона скважины в п.Визябож</t>
  </si>
  <si>
    <t>Основное мероприятие 1.2.1.</t>
  </si>
  <si>
    <t>Газификация населенных пунктов</t>
  </si>
  <si>
    <t>Всего</t>
  </si>
  <si>
    <t>Мероприятие 1.2.1.1.</t>
  </si>
  <si>
    <t>Выполнение работ на комплексно-инженерные изыскания в разработку проекта планировки/межевания для проектирования внутрипоселковых газопроводов населенного пункта Корткерос</t>
  </si>
  <si>
    <t xml:space="preserve">Подпрограмма 2 </t>
  </si>
  <si>
    <t>«Разработка документов территориального планирования»</t>
  </si>
  <si>
    <t>Основное мероприятие 2.1.1.</t>
  </si>
  <si>
    <t xml:space="preserve">Разработка документов территориального планирования </t>
  </si>
  <si>
    <t>Мероприятие 2.1.1.1.</t>
  </si>
  <si>
    <t>Корректировка схем территориального планирования</t>
  </si>
  <si>
    <t>Мероприятие 2.1.1.2</t>
  </si>
  <si>
    <t>Внесение изменений в  Генерального плана и правил землепользования и застройки &lt;*&gt; муниципального образования сельских поселений</t>
  </si>
  <si>
    <t>Мероприятие 2.1.1.3</t>
  </si>
  <si>
    <t>Разработка документации по планировки территории сельских поселений</t>
  </si>
  <si>
    <t xml:space="preserve">Подпрограмма 3 </t>
  </si>
  <si>
    <t>«Создание условий для обеспечения доступным и комфортным жильем населения»</t>
  </si>
  <si>
    <t>Основное мероприятие 3.1.1.</t>
  </si>
  <si>
    <t>Обеспечение жильем отдельных категорий граждан</t>
  </si>
  <si>
    <t>Мероприятие 3.1.1.1.</t>
  </si>
  <si>
    <t>Строительство, приобретение, реконструкция, ремонт жилых помещений для обеспечения детей-сирот,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найма специализированных жилых помещений</t>
  </si>
  <si>
    <t>Мероприятие 3.1.1.2.</t>
  </si>
  <si>
    <t>Осуществление переданных государственных полномочий по обеспечению детей-сирот,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найма специализированных жилых помещений</t>
  </si>
  <si>
    <t>Мероприятие 3.1.1.3.</t>
  </si>
  <si>
    <t>Осуществление полномочий в области государственной поддержки граждан РФ, имеющих право на получение субсидий на приобретение или строительство жилья в соответствии с Законом РК № 115-РЗ от 01.12.2015 г.</t>
  </si>
  <si>
    <t>Мероприятие 3.1.1.4.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</si>
  <si>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</si>
  <si>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 xml:space="preserve">Основное мероприятие 3.1.2.: </t>
  </si>
  <si>
    <t>Переселение граждан из аварийного жилищного фонда</t>
  </si>
  <si>
    <t>Мероприятие 3.1.2.1.</t>
  </si>
  <si>
    <t xml:space="preserve">Основное мероприятие 3.2.1. </t>
  </si>
  <si>
    <t>Осуществление мероприятий по отлову и содержанию животных без владельцев</t>
  </si>
  <si>
    <t>Мероприятие 3.2.1.1.</t>
  </si>
  <si>
    <t>Отлов и содержание животных без владельцев</t>
  </si>
  <si>
    <t>Подготовка территорий под застройку</t>
  </si>
  <si>
    <t>Проведение мероприятий по подготовке земельных участков</t>
  </si>
  <si>
    <t xml:space="preserve">Подпрограмма 4 </t>
  </si>
  <si>
    <t>«Отходы»</t>
  </si>
  <si>
    <t>Основное мероприятие 4.1.1.</t>
  </si>
  <si>
    <t>Организация сбора отходов, в том числе внедрение системы по раздельному сбору, переработке и обезвреживанию отходов</t>
  </si>
  <si>
    <t>Мероприятие 4.1.1.1.</t>
  </si>
  <si>
    <t>Приобретение контейнеров для сбора твердых коммунальных отходов</t>
  </si>
  <si>
    <t>Основное мероприятие 4.2.1.</t>
  </si>
  <si>
    <t>Ликвидация несанкционированных свалок</t>
  </si>
  <si>
    <t>Мероприятие 4.2.1.1.</t>
  </si>
  <si>
    <t>Мероприятие 3.3.1.1</t>
  </si>
  <si>
    <t>Основное мероприятие 3.3.1</t>
  </si>
  <si>
    <t>Мероприятие 1.1.1.5.</t>
  </si>
  <si>
    <t>Основное мероприятие 1.1.1</t>
  </si>
  <si>
    <t>Муниципальная программа</t>
  </si>
  <si>
    <t>Мероприятие 1.1.1.6.</t>
  </si>
  <si>
    <t>Обустройство источников холодного водоснабжения на территории сельского поселения "Намск"</t>
  </si>
  <si>
    <t>Мероприятие 1.1.1.7.</t>
  </si>
  <si>
    <t>Устройство колодца м.Ягсай СП Подъельск</t>
  </si>
  <si>
    <t>Обеспечение водоснабжением жителей с.Керес, п.Уръель, д.Лаборем, д.Эжол</t>
  </si>
  <si>
    <t>Устройство точки водозабора для жителей д.Сюзяиб</t>
  </si>
  <si>
    <t>Обустройство общественного трубчатого колодца в д. Новик</t>
  </si>
  <si>
    <t>Мероприятие 1.1.1.8.</t>
  </si>
  <si>
    <t>Мероприятие 1.1.1.9.</t>
  </si>
  <si>
    <t>Мероприятие 1.1.1.10.</t>
  </si>
  <si>
    <t>Мероприятие 3.1.1.5.</t>
  </si>
  <si>
    <t>Предоставление социальных выплат молодым семьям, члены которых родились и постоянно проживают на территории Республики Коми</t>
  </si>
  <si>
    <t>Приложение 4                                              к постановлению администрации 
муниципального района «Корткеросский»
 29.12.2023 № 1816
Таблица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</si>
</sst>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Border="1"/>
    <xf numFmtId="164" fontId="0" fillId="0" borderId="0" xfId="0" applyNumberFormat="1"/>
    <xf numFmtId="0" fontId="4" fillId="0" borderId="0" xfId="0" applyFont="1"/>
    <xf numFmtId="0" fontId="2" fillId="2" borderId="0" xfId="0" applyFont="1" applyFill="1" applyBorder="1" applyAlignment="1">
      <alignment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/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center" vertical="center" shrinkToFi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justify" vertical="center" wrapText="1"/>
    </xf>
    <xf numFmtId="0" fontId="6" fillId="2" borderId="17" xfId="0" applyFont="1" applyFill="1" applyBorder="1" applyAlignment="1">
      <alignment horizontal="justify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"/>
  <sheetViews>
    <sheetView tabSelected="1" topLeftCell="A56" zoomScale="130" zoomScaleNormal="130" workbookViewId="0">
      <selection activeCell="A2" sqref="A2:I2"/>
    </sheetView>
  </sheetViews>
  <sheetFormatPr defaultRowHeight="15" x14ac:dyDescent="0.25"/>
  <cols>
    <col min="1" max="1" width="14.140625" customWidth="1"/>
    <col min="2" max="2" width="22.85546875" customWidth="1"/>
    <col min="3" max="3" width="28.28515625" customWidth="1"/>
    <col min="4" max="4" width="14.7109375" style="3" customWidth="1"/>
    <col min="5" max="5" width="14.140625" customWidth="1"/>
    <col min="6" max="6" width="12.140625" style="7" customWidth="1"/>
    <col min="7" max="7" width="11.7109375" customWidth="1"/>
    <col min="8" max="8" width="10.140625" customWidth="1"/>
    <col min="9" max="9" width="2.42578125" customWidth="1"/>
    <col min="10" max="10" width="15" customWidth="1"/>
    <col min="11" max="11" width="11.140625" bestFit="1" customWidth="1"/>
    <col min="13" max="13" width="16.28515625" customWidth="1"/>
    <col min="14" max="14" width="22.140625" customWidth="1"/>
  </cols>
  <sheetData>
    <row r="1" spans="1:9" ht="74.25" customHeight="1" x14ac:dyDescent="0.25">
      <c r="B1" s="9"/>
      <c r="C1" s="9"/>
      <c r="D1" s="9"/>
      <c r="E1" s="9"/>
      <c r="F1" s="9"/>
      <c r="G1" s="35" t="s">
        <v>91</v>
      </c>
      <c r="H1" s="35"/>
      <c r="I1" s="35"/>
    </row>
    <row r="2" spans="1:9" ht="15.7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ht="15.75" customHeight="1" x14ac:dyDescent="0.25">
      <c r="A3" s="25" t="s">
        <v>1</v>
      </c>
      <c r="B3" s="25"/>
      <c r="C3" s="25"/>
      <c r="D3" s="25"/>
      <c r="E3" s="25"/>
      <c r="F3" s="25"/>
      <c r="G3" s="25"/>
      <c r="H3" s="25"/>
      <c r="I3" s="25"/>
    </row>
    <row r="4" spans="1:9" ht="16.5" customHeight="1" thickBot="1" x14ac:dyDescent="0.3">
      <c r="A4" s="26" t="s">
        <v>2</v>
      </c>
      <c r="B4" s="26"/>
      <c r="C4" s="26"/>
      <c r="D4" s="26"/>
      <c r="E4" s="26"/>
      <c r="F4" s="26"/>
      <c r="G4" s="26"/>
      <c r="H4" s="26"/>
      <c r="I4" s="26"/>
    </row>
    <row r="5" spans="1:9" ht="63.75" customHeight="1" x14ac:dyDescent="0.25">
      <c r="A5" s="39" t="s">
        <v>3</v>
      </c>
      <c r="B5" s="40" t="s">
        <v>4</v>
      </c>
      <c r="C5" s="40" t="s">
        <v>5</v>
      </c>
      <c r="D5" s="40" t="s">
        <v>6</v>
      </c>
      <c r="E5" s="40"/>
      <c r="F5" s="40"/>
      <c r="G5" s="40"/>
      <c r="H5" s="40"/>
      <c r="I5" s="41"/>
    </row>
    <row r="6" spans="1:9" ht="63.75" x14ac:dyDescent="0.25">
      <c r="A6" s="31"/>
      <c r="B6" s="27"/>
      <c r="C6" s="27"/>
      <c r="D6" s="10" t="s">
        <v>7</v>
      </c>
      <c r="E6" s="10" t="s">
        <v>8</v>
      </c>
      <c r="F6" s="10" t="s">
        <v>9</v>
      </c>
      <c r="G6" s="10" t="s">
        <v>10</v>
      </c>
      <c r="H6" s="27" t="s">
        <v>11</v>
      </c>
      <c r="I6" s="28"/>
    </row>
    <row r="7" spans="1:9" x14ac:dyDescent="0.25">
      <c r="A7" s="11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27">
        <v>8</v>
      </c>
      <c r="I7" s="28"/>
    </row>
    <row r="8" spans="1:9" ht="15.75" customHeight="1" x14ac:dyDescent="0.25">
      <c r="A8" s="31" t="s">
        <v>78</v>
      </c>
      <c r="B8" s="32" t="s">
        <v>12</v>
      </c>
      <c r="C8" s="24" t="s">
        <v>13</v>
      </c>
      <c r="D8" s="33">
        <f>E8+F8+G8+H8</f>
        <v>1353342.61427</v>
      </c>
      <c r="E8" s="33">
        <f>E10+E11+E12</f>
        <v>657712.75475999992</v>
      </c>
      <c r="F8" s="33">
        <f>F10+F11+F12</f>
        <v>651102.71376000007</v>
      </c>
      <c r="G8" s="33">
        <f t="shared" ref="G8" si="0">G10+G11+G12</f>
        <v>33721.39875</v>
      </c>
      <c r="H8" s="33">
        <f t="shared" ref="H8" si="1">H10+H11+H12</f>
        <v>10805.746999999999</v>
      </c>
      <c r="I8" s="34"/>
    </row>
    <row r="9" spans="1:9" ht="16.5" customHeight="1" x14ac:dyDescent="0.25">
      <c r="A9" s="31"/>
      <c r="B9" s="32"/>
      <c r="C9" s="24"/>
      <c r="D9" s="33"/>
      <c r="E9" s="33"/>
      <c r="F9" s="33"/>
      <c r="G9" s="33"/>
      <c r="H9" s="33"/>
      <c r="I9" s="34"/>
    </row>
    <row r="10" spans="1:9" ht="67.5" customHeight="1" x14ac:dyDescent="0.25">
      <c r="A10" s="31"/>
      <c r="B10" s="32"/>
      <c r="C10" s="12" t="s">
        <v>14</v>
      </c>
      <c r="D10" s="13">
        <f t="shared" ref="D10:D15" si="2">E10+F10+G10+H10</f>
        <v>43634.505709999998</v>
      </c>
      <c r="E10" s="13">
        <f>E14+E49+E76</f>
        <v>13213.96218</v>
      </c>
      <c r="F10" s="13">
        <v>10260.62953</v>
      </c>
      <c r="G10" s="13">
        <f>G14+G49+G76</f>
        <v>10048.467000000001</v>
      </c>
      <c r="H10" s="29">
        <f>H14+H49+H76</f>
        <v>10111.447</v>
      </c>
      <c r="I10" s="30"/>
    </row>
    <row r="11" spans="1:9" ht="24" customHeight="1" x14ac:dyDescent="0.25">
      <c r="A11" s="31"/>
      <c r="B11" s="32"/>
      <c r="C11" s="12" t="s">
        <v>15</v>
      </c>
      <c r="D11" s="13">
        <f t="shared" si="2"/>
        <v>4464.2970000000005</v>
      </c>
      <c r="E11" s="13">
        <f>E51+E77</f>
        <v>1709.6819999999998</v>
      </c>
      <c r="F11" s="13">
        <v>1366.0150000000001</v>
      </c>
      <c r="G11" s="13">
        <f>G51+G77</f>
        <v>694.3</v>
      </c>
      <c r="H11" s="29">
        <f>H51+H77</f>
        <v>694.3</v>
      </c>
      <c r="I11" s="30"/>
    </row>
    <row r="12" spans="1:9" ht="63.75" customHeight="1" x14ac:dyDescent="0.25">
      <c r="A12" s="31"/>
      <c r="B12" s="32"/>
      <c r="C12" s="12" t="s">
        <v>16</v>
      </c>
      <c r="D12" s="13">
        <f t="shared" si="2"/>
        <v>1305243.8115600001</v>
      </c>
      <c r="E12" s="13">
        <f>E15+E39+E47+E75</f>
        <v>642789.11057999998</v>
      </c>
      <c r="F12" s="13">
        <v>639476.06923000002</v>
      </c>
      <c r="G12" s="13">
        <f>G15+G39+G47+G75</f>
        <v>22978.63175</v>
      </c>
      <c r="H12" s="29">
        <f>H19+H47+H78</f>
        <v>0</v>
      </c>
      <c r="I12" s="30"/>
    </row>
    <row r="13" spans="1:9" ht="16.5" customHeight="1" x14ac:dyDescent="0.25">
      <c r="A13" s="31" t="s">
        <v>17</v>
      </c>
      <c r="B13" s="32" t="s">
        <v>18</v>
      </c>
      <c r="C13" s="12" t="s">
        <v>13</v>
      </c>
      <c r="D13" s="14">
        <f t="shared" si="2"/>
        <v>9393.32575</v>
      </c>
      <c r="E13" s="14">
        <f>E14+E15</f>
        <v>3904.6111799999999</v>
      </c>
      <c r="F13" s="14">
        <f>F14+F15</f>
        <v>5238.7145700000001</v>
      </c>
      <c r="G13" s="14">
        <f>G14+G15</f>
        <v>100</v>
      </c>
      <c r="H13" s="33">
        <f t="shared" ref="H13" si="3">H14+H15</f>
        <v>150</v>
      </c>
      <c r="I13" s="34"/>
    </row>
    <row r="14" spans="1:9" ht="63.75" customHeight="1" x14ac:dyDescent="0.25">
      <c r="A14" s="31"/>
      <c r="B14" s="32"/>
      <c r="C14" s="12" t="s">
        <v>14</v>
      </c>
      <c r="D14" s="13">
        <f t="shared" si="2"/>
        <v>708.69421</v>
      </c>
      <c r="E14" s="13">
        <f>E18</f>
        <v>419.63117999999997</v>
      </c>
      <c r="F14" s="13">
        <f>F18</f>
        <v>39.063029999999998</v>
      </c>
      <c r="G14" s="13">
        <f t="shared" ref="G14:H14" si="4">G18</f>
        <v>100</v>
      </c>
      <c r="H14" s="29">
        <f t="shared" si="4"/>
        <v>150</v>
      </c>
      <c r="I14" s="30"/>
    </row>
    <row r="15" spans="1:9" ht="60.75" customHeight="1" x14ac:dyDescent="0.25">
      <c r="A15" s="31"/>
      <c r="B15" s="32"/>
      <c r="C15" s="12" t="s">
        <v>16</v>
      </c>
      <c r="D15" s="13">
        <f t="shared" si="2"/>
        <v>8684.6315400000003</v>
      </c>
      <c r="E15" s="13">
        <f>E19+E37</f>
        <v>3484.98</v>
      </c>
      <c r="F15" s="13">
        <f>F19</f>
        <v>5199.6515399999998</v>
      </c>
      <c r="G15" s="13">
        <f>G19+G37</f>
        <v>0</v>
      </c>
      <c r="H15" s="29">
        <f>H19+H37</f>
        <v>0</v>
      </c>
      <c r="I15" s="30"/>
    </row>
    <row r="16" spans="1:9" ht="15.75" customHeight="1" x14ac:dyDescent="0.25">
      <c r="A16" s="31" t="s">
        <v>77</v>
      </c>
      <c r="B16" s="32" t="s">
        <v>19</v>
      </c>
      <c r="C16" s="24" t="s">
        <v>13</v>
      </c>
      <c r="D16" s="33">
        <f>D18+D19</f>
        <v>9393.3957499999997</v>
      </c>
      <c r="E16" s="33">
        <f>E18+E19</f>
        <v>3904.6111799999999</v>
      </c>
      <c r="F16" s="33">
        <f>F18+F19</f>
        <v>5238.7145700000001</v>
      </c>
      <c r="G16" s="33">
        <f>G18+G19</f>
        <v>100</v>
      </c>
      <c r="H16" s="33">
        <f>H18+H19</f>
        <v>150</v>
      </c>
      <c r="I16" s="34"/>
    </row>
    <row r="17" spans="1:11" ht="11.25" customHeight="1" x14ac:dyDescent="0.25">
      <c r="A17" s="31"/>
      <c r="B17" s="32"/>
      <c r="C17" s="24"/>
      <c r="D17" s="33"/>
      <c r="E17" s="33"/>
      <c r="F17" s="33"/>
      <c r="G17" s="33"/>
      <c r="H17" s="33"/>
      <c r="I17" s="34"/>
    </row>
    <row r="18" spans="1:11" ht="75" customHeight="1" x14ac:dyDescent="0.25">
      <c r="A18" s="31"/>
      <c r="B18" s="32"/>
      <c r="C18" s="12" t="s">
        <v>14</v>
      </c>
      <c r="D18" s="13">
        <f>E18+F18+G18+H18</f>
        <v>708.69421</v>
      </c>
      <c r="E18" s="13">
        <f>E20+E23+E28</f>
        <v>419.63117999999997</v>
      </c>
      <c r="F18" s="13">
        <f>SUM(F20+F23+F28)</f>
        <v>39.063029999999998</v>
      </c>
      <c r="G18" s="13">
        <v>100</v>
      </c>
      <c r="H18" s="29">
        <f>H20+H23+H28</f>
        <v>150</v>
      </c>
      <c r="I18" s="30"/>
      <c r="K18" s="2"/>
    </row>
    <row r="19" spans="1:11" ht="63" customHeight="1" x14ac:dyDescent="0.25">
      <c r="A19" s="31"/>
      <c r="B19" s="32"/>
      <c r="C19" s="12" t="s">
        <v>16</v>
      </c>
      <c r="D19" s="13">
        <v>8684.70154</v>
      </c>
      <c r="E19" s="13">
        <f>E21+E22+E24+E26+E26+E30+E32+E34</f>
        <v>3484.98</v>
      </c>
      <c r="F19" s="13">
        <f>F22+F30+F32+F26</f>
        <v>5199.6515399999998</v>
      </c>
      <c r="G19" s="13">
        <f>G21+G22+G24+G26+G30+G32+G34</f>
        <v>0</v>
      </c>
      <c r="H19" s="29">
        <f>H21+H22+H24+H26+H30+H32+H34</f>
        <v>0</v>
      </c>
      <c r="I19" s="30"/>
      <c r="J19" s="2"/>
    </row>
    <row r="20" spans="1:11" ht="69" customHeight="1" x14ac:dyDescent="0.25">
      <c r="A20" s="15" t="s">
        <v>20</v>
      </c>
      <c r="B20" s="12" t="s">
        <v>21</v>
      </c>
      <c r="C20" s="12" t="s">
        <v>14</v>
      </c>
      <c r="D20" s="13">
        <f t="shared" ref="D20:D23" si="5">E20+F20+G20+H20</f>
        <v>320.5</v>
      </c>
      <c r="E20" s="13">
        <v>70.5</v>
      </c>
      <c r="F20" s="13">
        <v>0</v>
      </c>
      <c r="G20" s="13">
        <v>100</v>
      </c>
      <c r="H20" s="29">
        <v>150</v>
      </c>
      <c r="I20" s="30"/>
    </row>
    <row r="21" spans="1:11" ht="63" customHeight="1" x14ac:dyDescent="0.25">
      <c r="A21" s="15" t="s">
        <v>22</v>
      </c>
      <c r="B21" s="12" t="s">
        <v>23</v>
      </c>
      <c r="C21" s="12" t="s">
        <v>16</v>
      </c>
      <c r="D21" s="13">
        <f t="shared" si="5"/>
        <v>1484.2719999999999</v>
      </c>
      <c r="E21" s="13">
        <v>1484.2719999999999</v>
      </c>
      <c r="F21" s="13">
        <v>0</v>
      </c>
      <c r="G21" s="13">
        <v>0</v>
      </c>
      <c r="H21" s="29">
        <v>0</v>
      </c>
      <c r="I21" s="30"/>
    </row>
    <row r="22" spans="1:11" ht="103.5" customHeight="1" x14ac:dyDescent="0.25">
      <c r="A22" s="15" t="s">
        <v>24</v>
      </c>
      <c r="B22" s="12" t="s">
        <v>25</v>
      </c>
      <c r="C22" s="12" t="s">
        <v>16</v>
      </c>
      <c r="D22" s="13">
        <f t="shared" si="5"/>
        <v>1900.9759400000003</v>
      </c>
      <c r="E22" s="13">
        <f>1216.678+5.7279+179.5501</f>
        <v>1401.9560000000001</v>
      </c>
      <c r="F22" s="13">
        <v>499.01994000000002</v>
      </c>
      <c r="G22" s="13">
        <v>0</v>
      </c>
      <c r="H22" s="29">
        <v>0</v>
      </c>
      <c r="I22" s="30"/>
    </row>
    <row r="23" spans="1:11" ht="65.25" customHeight="1" x14ac:dyDescent="0.25">
      <c r="A23" s="15" t="s">
        <v>26</v>
      </c>
      <c r="B23" s="12" t="s">
        <v>27</v>
      </c>
      <c r="C23" s="16" t="s">
        <v>14</v>
      </c>
      <c r="D23" s="13">
        <f t="shared" si="5"/>
        <v>349.13117999999997</v>
      </c>
      <c r="E23" s="13">
        <f>350-0.86882</f>
        <v>349.13117999999997</v>
      </c>
      <c r="F23" s="13">
        <v>0</v>
      </c>
      <c r="G23" s="13">
        <v>0</v>
      </c>
      <c r="H23" s="29">
        <v>0</v>
      </c>
      <c r="I23" s="30"/>
    </row>
    <row r="24" spans="1:11" ht="15" customHeight="1" x14ac:dyDescent="0.25">
      <c r="A24" s="21" t="s">
        <v>76</v>
      </c>
      <c r="B24" s="24" t="s">
        <v>28</v>
      </c>
      <c r="C24" s="24" t="s">
        <v>16</v>
      </c>
      <c r="D24" s="29">
        <f t="shared" ref="D24" si="6">E24+F24+G24+H24</f>
        <v>598.75199999999995</v>
      </c>
      <c r="E24" s="29">
        <v>598.75199999999995</v>
      </c>
      <c r="F24" s="29">
        <v>0</v>
      </c>
      <c r="G24" s="29">
        <v>0</v>
      </c>
      <c r="H24" s="29">
        <v>0</v>
      </c>
      <c r="I24" s="30"/>
    </row>
    <row r="25" spans="1:11" ht="51.75" customHeight="1" x14ac:dyDescent="0.25">
      <c r="A25" s="21"/>
      <c r="B25" s="24"/>
      <c r="C25" s="24"/>
      <c r="D25" s="29"/>
      <c r="E25" s="29"/>
      <c r="F25" s="29"/>
      <c r="G25" s="29"/>
      <c r="H25" s="29"/>
      <c r="I25" s="30"/>
    </row>
    <row r="26" spans="1:11" ht="15" customHeight="1" x14ac:dyDescent="0.25">
      <c r="A26" s="21" t="s">
        <v>79</v>
      </c>
      <c r="B26" s="22" t="s">
        <v>80</v>
      </c>
      <c r="C26" s="24" t="s">
        <v>16</v>
      </c>
      <c r="D26" s="29">
        <f>E26+F26+G26+H26</f>
        <v>676</v>
      </c>
      <c r="E26" s="29">
        <v>0</v>
      </c>
      <c r="F26" s="29">
        <v>676</v>
      </c>
      <c r="G26" s="29">
        <v>0</v>
      </c>
      <c r="H26" s="29">
        <v>0</v>
      </c>
      <c r="I26" s="30"/>
    </row>
    <row r="27" spans="1:11" ht="44.25" customHeight="1" x14ac:dyDescent="0.25">
      <c r="A27" s="21"/>
      <c r="B27" s="22"/>
      <c r="C27" s="24"/>
      <c r="D27" s="29"/>
      <c r="E27" s="29"/>
      <c r="F27" s="29"/>
      <c r="G27" s="29"/>
      <c r="H27" s="29"/>
      <c r="I27" s="30"/>
    </row>
    <row r="28" spans="1:11" ht="15" customHeight="1" x14ac:dyDescent="0.25">
      <c r="A28" s="21" t="s">
        <v>81</v>
      </c>
      <c r="B28" s="22" t="s">
        <v>82</v>
      </c>
      <c r="C28" s="24" t="s">
        <v>14</v>
      </c>
      <c r="D28" s="29">
        <f>E28+F28+G28+H28</f>
        <v>39.063029999999998</v>
      </c>
      <c r="E28" s="29">
        <v>0</v>
      </c>
      <c r="F28" s="29">
        <v>39.063029999999998</v>
      </c>
      <c r="G28" s="29">
        <v>0</v>
      </c>
      <c r="H28" s="29">
        <v>0</v>
      </c>
      <c r="I28" s="30"/>
    </row>
    <row r="29" spans="1:11" ht="48" customHeight="1" x14ac:dyDescent="0.25">
      <c r="A29" s="21"/>
      <c r="B29" s="22"/>
      <c r="C29" s="24"/>
      <c r="D29" s="29"/>
      <c r="E29" s="29"/>
      <c r="F29" s="29"/>
      <c r="G29" s="29"/>
      <c r="H29" s="29"/>
      <c r="I29" s="30"/>
    </row>
    <row r="30" spans="1:11" ht="48" customHeight="1" x14ac:dyDescent="0.25">
      <c r="A30" s="21" t="s">
        <v>86</v>
      </c>
      <c r="B30" s="22" t="s">
        <v>83</v>
      </c>
      <c r="C30" s="22" t="s">
        <v>16</v>
      </c>
      <c r="D30" s="36">
        <f>F30</f>
        <v>2390.116</v>
      </c>
      <c r="E30" s="36">
        <v>0</v>
      </c>
      <c r="F30" s="36">
        <v>2390.116</v>
      </c>
      <c r="G30" s="36">
        <v>0</v>
      </c>
      <c r="H30" s="36">
        <v>0</v>
      </c>
      <c r="I30" s="37"/>
    </row>
    <row r="31" spans="1:11" ht="22.5" customHeight="1" x14ac:dyDescent="0.25">
      <c r="A31" s="21"/>
      <c r="B31" s="22"/>
      <c r="C31" s="23"/>
      <c r="D31" s="36"/>
      <c r="E31" s="36"/>
      <c r="F31" s="36"/>
      <c r="G31" s="36"/>
      <c r="H31" s="36"/>
      <c r="I31" s="37"/>
    </row>
    <row r="32" spans="1:11" ht="48" customHeight="1" x14ac:dyDescent="0.25">
      <c r="A32" s="21" t="s">
        <v>87</v>
      </c>
      <c r="B32" s="24" t="s">
        <v>84</v>
      </c>
      <c r="C32" s="22" t="s">
        <v>16</v>
      </c>
      <c r="D32" s="36">
        <v>1634.5155999999999</v>
      </c>
      <c r="E32" s="36">
        <v>0</v>
      </c>
      <c r="F32" s="36">
        <v>1634.5155999999999</v>
      </c>
      <c r="G32" s="36">
        <v>0</v>
      </c>
      <c r="H32" s="36">
        <v>0</v>
      </c>
      <c r="I32" s="37"/>
    </row>
    <row r="33" spans="1:13" ht="24.75" customHeight="1" x14ac:dyDescent="0.25">
      <c r="A33" s="21"/>
      <c r="B33" s="38"/>
      <c r="C33" s="23"/>
      <c r="D33" s="66"/>
      <c r="E33" s="66"/>
      <c r="F33" s="66"/>
      <c r="G33" s="66"/>
      <c r="H33" s="66"/>
      <c r="I33" s="43"/>
    </row>
    <row r="34" spans="1:13" ht="48" customHeight="1" x14ac:dyDescent="0.25">
      <c r="A34" s="62" t="s">
        <v>88</v>
      </c>
      <c r="B34" s="60" t="s">
        <v>85</v>
      </c>
      <c r="C34" s="58" t="s">
        <v>16</v>
      </c>
      <c r="D34" s="56">
        <f>F34</f>
        <v>0</v>
      </c>
      <c r="E34" s="56">
        <v>0</v>
      </c>
      <c r="F34" s="56">
        <v>0</v>
      </c>
      <c r="G34" s="56">
        <v>0</v>
      </c>
      <c r="H34" s="52">
        <v>0</v>
      </c>
      <c r="I34" s="53"/>
    </row>
    <row r="35" spans="1:13" ht="30" customHeight="1" x14ac:dyDescent="0.25">
      <c r="A35" s="63"/>
      <c r="B35" s="61"/>
      <c r="C35" s="59"/>
      <c r="D35" s="57"/>
      <c r="E35" s="57"/>
      <c r="F35" s="57"/>
      <c r="G35" s="57"/>
      <c r="H35" s="54"/>
      <c r="I35" s="55"/>
    </row>
    <row r="36" spans="1:13" ht="16.5" customHeight="1" x14ac:dyDescent="0.25">
      <c r="A36" s="42" t="s">
        <v>29</v>
      </c>
      <c r="B36" s="24" t="s">
        <v>30</v>
      </c>
      <c r="C36" s="12" t="s">
        <v>31</v>
      </c>
      <c r="D36" s="14">
        <f t="shared" ref="D36:D45" si="7">E36+F36+G36+H36</f>
        <v>0</v>
      </c>
      <c r="E36" s="14">
        <v>0</v>
      </c>
      <c r="F36" s="14">
        <v>0</v>
      </c>
      <c r="G36" s="14">
        <v>0</v>
      </c>
      <c r="H36" s="33">
        <v>0</v>
      </c>
      <c r="I36" s="34"/>
    </row>
    <row r="37" spans="1:13" ht="63.75" x14ac:dyDescent="0.25">
      <c r="A37" s="42"/>
      <c r="B37" s="24"/>
      <c r="C37" s="12" t="s">
        <v>16</v>
      </c>
      <c r="D37" s="13">
        <f t="shared" si="7"/>
        <v>0</v>
      </c>
      <c r="E37" s="13">
        <v>0</v>
      </c>
      <c r="F37" s="13">
        <v>0</v>
      </c>
      <c r="G37" s="13">
        <v>0</v>
      </c>
      <c r="H37" s="29">
        <v>0</v>
      </c>
      <c r="I37" s="30"/>
    </row>
    <row r="38" spans="1:13" ht="112.5" customHeight="1" x14ac:dyDescent="0.25">
      <c r="A38" s="15" t="s">
        <v>32</v>
      </c>
      <c r="B38" s="12" t="s">
        <v>33</v>
      </c>
      <c r="C38" s="12" t="s">
        <v>16</v>
      </c>
      <c r="D38" s="13">
        <f t="shared" si="7"/>
        <v>0</v>
      </c>
      <c r="E38" s="13">
        <v>0</v>
      </c>
      <c r="F38" s="13">
        <v>0</v>
      </c>
      <c r="G38" s="13">
        <v>0</v>
      </c>
      <c r="H38" s="29">
        <v>0</v>
      </c>
      <c r="I38" s="30"/>
    </row>
    <row r="39" spans="1:13" ht="63" customHeight="1" x14ac:dyDescent="0.25">
      <c r="A39" s="15" t="s">
        <v>34</v>
      </c>
      <c r="B39" s="16" t="s">
        <v>35</v>
      </c>
      <c r="C39" s="12" t="s">
        <v>16</v>
      </c>
      <c r="D39" s="14">
        <f t="shared" si="7"/>
        <v>638.93017999999995</v>
      </c>
      <c r="E39" s="14">
        <f>E40</f>
        <v>638.93017999999995</v>
      </c>
      <c r="F39" s="14">
        <f t="shared" ref="F39:G39" si="8">F40</f>
        <v>0</v>
      </c>
      <c r="G39" s="14">
        <f t="shared" si="8"/>
        <v>0</v>
      </c>
      <c r="H39" s="33">
        <f t="shared" ref="H39" si="9">H40</f>
        <v>0</v>
      </c>
      <c r="I39" s="34"/>
    </row>
    <row r="40" spans="1:13" ht="16.5" customHeight="1" x14ac:dyDescent="0.25">
      <c r="A40" s="50" t="s">
        <v>36</v>
      </c>
      <c r="B40" s="32" t="s">
        <v>37</v>
      </c>
      <c r="C40" s="12" t="s">
        <v>31</v>
      </c>
      <c r="D40" s="14">
        <f t="shared" si="7"/>
        <v>638.93017999999995</v>
      </c>
      <c r="E40" s="14">
        <f>E41</f>
        <v>638.93017999999995</v>
      </c>
      <c r="F40" s="14">
        <f t="shared" ref="F40:G40" si="10">F41</f>
        <v>0</v>
      </c>
      <c r="G40" s="14">
        <f t="shared" si="10"/>
        <v>0</v>
      </c>
      <c r="H40" s="33">
        <f t="shared" ref="H40" si="11">H41</f>
        <v>0</v>
      </c>
      <c r="I40" s="34"/>
    </row>
    <row r="41" spans="1:13" ht="63.75" x14ac:dyDescent="0.25">
      <c r="A41" s="50"/>
      <c r="B41" s="32"/>
      <c r="C41" s="12" t="s">
        <v>16</v>
      </c>
      <c r="D41" s="13">
        <f t="shared" si="7"/>
        <v>638.93017999999995</v>
      </c>
      <c r="E41" s="13">
        <f>E42+E43+E44</f>
        <v>638.93017999999995</v>
      </c>
      <c r="F41" s="13">
        <f>F42+F43+F44</f>
        <v>0</v>
      </c>
      <c r="G41" s="13">
        <f>G42+G43+G44</f>
        <v>0</v>
      </c>
      <c r="H41" s="29">
        <f t="shared" ref="H41" si="12">H42+H43+H44</f>
        <v>0</v>
      </c>
      <c r="I41" s="43"/>
    </row>
    <row r="42" spans="1:13" ht="63.75" x14ac:dyDescent="0.25">
      <c r="A42" s="15" t="s">
        <v>38</v>
      </c>
      <c r="B42" s="12" t="s">
        <v>39</v>
      </c>
      <c r="C42" s="16" t="s">
        <v>16</v>
      </c>
      <c r="D42" s="13">
        <f t="shared" si="7"/>
        <v>638.93017999999995</v>
      </c>
      <c r="E42" s="13">
        <v>638.93017999999995</v>
      </c>
      <c r="F42" s="13">
        <v>0</v>
      </c>
      <c r="G42" s="13">
        <v>0</v>
      </c>
      <c r="H42" s="29">
        <v>0</v>
      </c>
      <c r="I42" s="30"/>
    </row>
    <row r="43" spans="1:13" ht="88.5" customHeight="1" x14ac:dyDescent="0.25">
      <c r="A43" s="15" t="s">
        <v>40</v>
      </c>
      <c r="B43" s="12" t="s">
        <v>41</v>
      </c>
      <c r="C43" s="16" t="s">
        <v>16</v>
      </c>
      <c r="D43" s="13">
        <f t="shared" si="7"/>
        <v>0</v>
      </c>
      <c r="E43" s="13">
        <v>0</v>
      </c>
      <c r="F43" s="13">
        <v>0</v>
      </c>
      <c r="G43" s="13">
        <v>0</v>
      </c>
      <c r="H43" s="29">
        <v>0</v>
      </c>
      <c r="I43" s="30"/>
    </row>
    <row r="44" spans="1:13" ht="63.75" x14ac:dyDescent="0.25">
      <c r="A44" s="15" t="s">
        <v>42</v>
      </c>
      <c r="B44" s="12" t="s">
        <v>43</v>
      </c>
      <c r="C44" s="16" t="s">
        <v>16</v>
      </c>
      <c r="D44" s="13">
        <f t="shared" si="7"/>
        <v>0</v>
      </c>
      <c r="E44" s="13">
        <v>0</v>
      </c>
      <c r="F44" s="13">
        <v>0</v>
      </c>
      <c r="G44" s="13">
        <v>0</v>
      </c>
      <c r="H44" s="29">
        <v>0</v>
      </c>
      <c r="I44" s="30"/>
    </row>
    <row r="45" spans="1:13" ht="18.75" customHeight="1" x14ac:dyDescent="0.25">
      <c r="A45" s="42" t="s">
        <v>44</v>
      </c>
      <c r="B45" s="24" t="s">
        <v>45</v>
      </c>
      <c r="C45" s="65" t="s">
        <v>31</v>
      </c>
      <c r="D45" s="33">
        <f t="shared" si="7"/>
        <v>1340575.71884</v>
      </c>
      <c r="E45" s="33">
        <f>E47+E49+E51</f>
        <v>653169.21340000001</v>
      </c>
      <c r="F45" s="33">
        <v>644902.35968999995</v>
      </c>
      <c r="G45" s="33">
        <f t="shared" ref="G45" si="13">G47+G49+G51</f>
        <v>32741.39875</v>
      </c>
      <c r="H45" s="33">
        <f>H47+H49+H51</f>
        <v>9762.7469999999994</v>
      </c>
      <c r="I45" s="34"/>
      <c r="M45" s="2"/>
    </row>
    <row r="46" spans="1:13" ht="6" customHeight="1" x14ac:dyDescent="0.25">
      <c r="A46" s="42"/>
      <c r="B46" s="24"/>
      <c r="C46" s="65"/>
      <c r="D46" s="33"/>
      <c r="E46" s="33"/>
      <c r="F46" s="33"/>
      <c r="G46" s="33"/>
      <c r="H46" s="33"/>
      <c r="I46" s="34"/>
    </row>
    <row r="47" spans="1:13" ht="54" customHeight="1" x14ac:dyDescent="0.25">
      <c r="A47" s="42"/>
      <c r="B47" s="24"/>
      <c r="C47" s="24" t="s">
        <v>16</v>
      </c>
      <c r="D47" s="51">
        <f>E47+F47+G47+H47</f>
        <v>1295399.7930300001</v>
      </c>
      <c r="E47" s="29">
        <f>E55+E71+E63</f>
        <v>638665.20039999997</v>
      </c>
      <c r="F47" s="29">
        <v>633755.96088000003</v>
      </c>
      <c r="G47" s="29">
        <f>SUM(G61+G70)</f>
        <v>22978.63175</v>
      </c>
      <c r="H47" s="29">
        <f>H55+H63+H71</f>
        <v>0</v>
      </c>
      <c r="I47" s="30"/>
      <c r="J47" s="2"/>
    </row>
    <row r="48" spans="1:13" ht="10.5" customHeight="1" x14ac:dyDescent="0.25">
      <c r="A48" s="42"/>
      <c r="B48" s="24"/>
      <c r="C48" s="24"/>
      <c r="D48" s="51"/>
      <c r="E48" s="29"/>
      <c r="F48" s="29"/>
      <c r="G48" s="29"/>
      <c r="H48" s="29"/>
      <c r="I48" s="30"/>
    </row>
    <row r="49" spans="1:20" ht="48" customHeight="1" x14ac:dyDescent="0.25">
      <c r="A49" s="42"/>
      <c r="B49" s="24"/>
      <c r="C49" s="24" t="s">
        <v>14</v>
      </c>
      <c r="D49" s="51">
        <f>E49+F49+G49+H49</f>
        <v>40189.659</v>
      </c>
      <c r="E49" s="29">
        <f>E53+E68</f>
        <v>12794.331</v>
      </c>
      <c r="F49" s="29">
        <f>F53+F68</f>
        <v>9258.4140000000007</v>
      </c>
      <c r="G49" s="29">
        <f>G53+G68</f>
        <v>9068.4670000000006</v>
      </c>
      <c r="H49" s="29">
        <f>H53+H68</f>
        <v>9068.4470000000001</v>
      </c>
      <c r="I49" s="43"/>
    </row>
    <row r="50" spans="1:20" ht="15.75" customHeight="1" x14ac:dyDescent="0.25">
      <c r="A50" s="42"/>
      <c r="B50" s="24"/>
      <c r="C50" s="24"/>
      <c r="D50" s="51"/>
      <c r="E50" s="29"/>
      <c r="F50" s="29"/>
      <c r="G50" s="29"/>
      <c r="H50" s="29"/>
      <c r="I50" s="43"/>
    </row>
    <row r="51" spans="1:20" x14ac:dyDescent="0.25">
      <c r="A51" s="42"/>
      <c r="B51" s="24"/>
      <c r="C51" s="16" t="s">
        <v>15</v>
      </c>
      <c r="D51" s="13">
        <f t="shared" ref="D51:D61" si="14">E51+F51+G51+H51</f>
        <v>4986.2668099999255</v>
      </c>
      <c r="E51" s="13">
        <f>E54</f>
        <v>1709.6819999999998</v>
      </c>
      <c r="F51" s="13">
        <f>F45-F47-F49</f>
        <v>1887.9848099999253</v>
      </c>
      <c r="G51" s="13">
        <f t="shared" ref="G51" si="15">G54</f>
        <v>694.3</v>
      </c>
      <c r="H51" s="29">
        <f>H54+H77</f>
        <v>694.3</v>
      </c>
      <c r="I51" s="30"/>
    </row>
    <row r="52" spans="1:20" ht="16.5" customHeight="1" x14ac:dyDescent="0.25">
      <c r="A52" s="42" t="s">
        <v>46</v>
      </c>
      <c r="B52" s="32" t="s">
        <v>47</v>
      </c>
      <c r="C52" s="12" t="s">
        <v>31</v>
      </c>
      <c r="D52" s="14">
        <f t="shared" si="14"/>
        <v>43210.865000000005</v>
      </c>
      <c r="E52" s="14">
        <f>SUM(E53:E55)</f>
        <v>14146.473999999998</v>
      </c>
      <c r="F52" s="14">
        <f t="shared" ref="F52:G52" si="16">SUM(F53:F55)</f>
        <v>10134.477000000001</v>
      </c>
      <c r="G52" s="14">
        <f t="shared" si="16"/>
        <v>9464.9670000000006</v>
      </c>
      <c r="H52" s="33">
        <f>H53+H54+H55</f>
        <v>9464.9470000000001</v>
      </c>
      <c r="I52" s="34"/>
    </row>
    <row r="53" spans="1:20" ht="63.75" x14ac:dyDescent="0.25">
      <c r="A53" s="42"/>
      <c r="B53" s="32"/>
      <c r="C53" s="12" t="s">
        <v>14</v>
      </c>
      <c r="D53" s="13">
        <f t="shared" si="14"/>
        <v>38748.773000000001</v>
      </c>
      <c r="E53" s="13">
        <f>SUM(E56,E57)</f>
        <v>12436.791999999999</v>
      </c>
      <c r="F53" s="13">
        <f>SUM(F56,F57)</f>
        <v>8770.6670000000013</v>
      </c>
      <c r="G53" s="13">
        <f>SUM(G56,G57)</f>
        <v>8770.6670000000013</v>
      </c>
      <c r="H53" s="29">
        <f>SUM(H56,H57)</f>
        <v>8770.6470000000008</v>
      </c>
      <c r="I53" s="30"/>
    </row>
    <row r="54" spans="1:20" x14ac:dyDescent="0.25">
      <c r="A54" s="42"/>
      <c r="B54" s="32"/>
      <c r="C54" s="12" t="s">
        <v>15</v>
      </c>
      <c r="D54" s="13">
        <f t="shared" si="14"/>
        <v>4462.0919999999996</v>
      </c>
      <c r="E54" s="13">
        <f>E58+E59</f>
        <v>1709.6819999999998</v>
      </c>
      <c r="F54" s="13">
        <f>F58+F59+F60</f>
        <v>1363.81</v>
      </c>
      <c r="G54" s="13">
        <f>G58+G59</f>
        <v>694.3</v>
      </c>
      <c r="H54" s="29">
        <f>H58+H59</f>
        <v>694.3</v>
      </c>
      <c r="I54" s="30"/>
    </row>
    <row r="55" spans="1:20" ht="66.75" customHeight="1" x14ac:dyDescent="0.25">
      <c r="A55" s="42"/>
      <c r="B55" s="32"/>
      <c r="C55" s="12" t="s">
        <v>16</v>
      </c>
      <c r="D55" s="13">
        <f t="shared" si="14"/>
        <v>0</v>
      </c>
      <c r="E55" s="13">
        <v>0</v>
      </c>
      <c r="F55" s="13">
        <v>0</v>
      </c>
      <c r="G55" s="13">
        <v>0</v>
      </c>
      <c r="H55" s="29">
        <v>0</v>
      </c>
      <c r="I55" s="30"/>
    </row>
    <row r="56" spans="1:20" ht="195" customHeight="1" x14ac:dyDescent="0.25">
      <c r="A56" s="15" t="s">
        <v>48</v>
      </c>
      <c r="B56" s="12" t="s">
        <v>49</v>
      </c>
      <c r="C56" s="16" t="s">
        <v>14</v>
      </c>
      <c r="D56" s="13">
        <f t="shared" si="14"/>
        <v>38452.273000000001</v>
      </c>
      <c r="E56" s="13">
        <v>12365.892</v>
      </c>
      <c r="F56" s="13">
        <v>8695.4670000000006</v>
      </c>
      <c r="G56" s="13">
        <v>8695.4670000000006</v>
      </c>
      <c r="H56" s="29">
        <v>8695.4470000000001</v>
      </c>
      <c r="I56" s="30"/>
    </row>
    <row r="57" spans="1:20" ht="192" customHeight="1" x14ac:dyDescent="0.25">
      <c r="A57" s="15" t="s">
        <v>50</v>
      </c>
      <c r="B57" s="12" t="s">
        <v>51</v>
      </c>
      <c r="C57" s="16" t="s">
        <v>14</v>
      </c>
      <c r="D57" s="13">
        <f t="shared" si="14"/>
        <v>296.5</v>
      </c>
      <c r="E57" s="13">
        <v>70.900000000000006</v>
      </c>
      <c r="F57" s="13">
        <v>75.2</v>
      </c>
      <c r="G57" s="13">
        <v>75.2</v>
      </c>
      <c r="H57" s="29">
        <v>75.2</v>
      </c>
      <c r="I57" s="30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93" customHeight="1" x14ac:dyDescent="0.25">
      <c r="A58" s="15" t="s">
        <v>52</v>
      </c>
      <c r="B58" s="16" t="s">
        <v>55</v>
      </c>
      <c r="C58" s="16" t="s">
        <v>15</v>
      </c>
      <c r="D58" s="13">
        <f t="shared" si="14"/>
        <v>3525.63</v>
      </c>
      <c r="E58" s="13">
        <v>1506.12</v>
      </c>
      <c r="F58" s="13">
        <v>1119.51</v>
      </c>
      <c r="G58" s="13">
        <v>450</v>
      </c>
      <c r="H58" s="29">
        <v>450</v>
      </c>
      <c r="I58" s="30"/>
      <c r="K58" s="4"/>
      <c r="L58" s="4"/>
      <c r="M58" s="4"/>
      <c r="N58" s="5"/>
      <c r="O58" s="6"/>
      <c r="P58" s="6"/>
      <c r="Q58" s="6"/>
      <c r="R58" s="64"/>
      <c r="S58" s="64"/>
      <c r="T58" s="1"/>
    </row>
    <row r="59" spans="1:20" ht="133.5" customHeight="1" x14ac:dyDescent="0.25">
      <c r="A59" s="15" t="s">
        <v>54</v>
      </c>
      <c r="B59" s="16" t="s">
        <v>53</v>
      </c>
      <c r="C59" s="16" t="s">
        <v>15</v>
      </c>
      <c r="D59" s="13">
        <f t="shared" si="14"/>
        <v>936.46199999999999</v>
      </c>
      <c r="E59" s="13">
        <v>203.56200000000001</v>
      </c>
      <c r="F59" s="13">
        <v>244.3</v>
      </c>
      <c r="G59" s="13">
        <v>244.3</v>
      </c>
      <c r="H59" s="29">
        <v>244.3</v>
      </c>
      <c r="I59" s="30"/>
      <c r="K59" s="4"/>
      <c r="L59" s="4"/>
      <c r="M59" s="4"/>
      <c r="N59" s="5"/>
      <c r="O59" s="6"/>
      <c r="P59" s="6"/>
      <c r="Q59" s="6"/>
      <c r="R59" s="64"/>
      <c r="S59" s="64"/>
      <c r="T59" s="1"/>
    </row>
    <row r="60" spans="1:20" ht="90.75" customHeight="1" x14ac:dyDescent="0.25">
      <c r="A60" s="15" t="s">
        <v>89</v>
      </c>
      <c r="B60" s="16" t="s">
        <v>90</v>
      </c>
      <c r="C60" s="16" t="s">
        <v>15</v>
      </c>
      <c r="D60" s="13">
        <f>SUM(E60+F60+G60+H60)</f>
        <v>0</v>
      </c>
      <c r="E60" s="13">
        <v>0</v>
      </c>
      <c r="F60" s="13">
        <v>0</v>
      </c>
      <c r="G60" s="13">
        <v>0</v>
      </c>
      <c r="H60" s="44">
        <v>0</v>
      </c>
      <c r="I60" s="45"/>
      <c r="K60" s="4"/>
      <c r="L60" s="4"/>
      <c r="M60" s="4"/>
      <c r="N60" s="5"/>
      <c r="O60" s="8"/>
      <c r="P60" s="8"/>
      <c r="Q60" s="8"/>
      <c r="R60" s="8"/>
      <c r="S60" s="8"/>
      <c r="T60" s="1"/>
    </row>
    <row r="61" spans="1:20" ht="11.25" customHeight="1" x14ac:dyDescent="0.25">
      <c r="A61" s="42" t="s">
        <v>56</v>
      </c>
      <c r="B61" s="32" t="s">
        <v>57</v>
      </c>
      <c r="C61" s="24" t="s">
        <v>31</v>
      </c>
      <c r="D61" s="33">
        <f t="shared" si="14"/>
        <v>1294048.0881299998</v>
      </c>
      <c r="E61" s="33">
        <f>E63</f>
        <v>637313.49549999996</v>
      </c>
      <c r="F61" s="33">
        <v>633755.96088000003</v>
      </c>
      <c r="G61" s="33">
        <f t="shared" ref="G61" si="17">G63</f>
        <v>22978.63175</v>
      </c>
      <c r="H61" s="33">
        <f>H63</f>
        <v>0</v>
      </c>
      <c r="I61" s="34"/>
      <c r="J61" s="67"/>
    </row>
    <row r="62" spans="1:20" ht="11.25" customHeight="1" x14ac:dyDescent="0.25">
      <c r="A62" s="42"/>
      <c r="B62" s="32"/>
      <c r="C62" s="24"/>
      <c r="D62" s="33"/>
      <c r="E62" s="33"/>
      <c r="F62" s="33"/>
      <c r="G62" s="33"/>
      <c r="H62" s="33"/>
      <c r="I62" s="34"/>
      <c r="J62" s="67"/>
    </row>
    <row r="63" spans="1:20" ht="66" customHeight="1" x14ac:dyDescent="0.25">
      <c r="A63" s="42"/>
      <c r="B63" s="32"/>
      <c r="C63" s="24" t="s">
        <v>16</v>
      </c>
      <c r="D63" s="29">
        <f>E63+F63+G63+H63</f>
        <v>1294048.0881299998</v>
      </c>
      <c r="E63" s="29">
        <f>E65</f>
        <v>637313.49549999996</v>
      </c>
      <c r="F63" s="33">
        <v>633755.96088000003</v>
      </c>
      <c r="G63" s="29">
        <f>G65</f>
        <v>22978.63175</v>
      </c>
      <c r="H63" s="29">
        <f>H65</f>
        <v>0</v>
      </c>
      <c r="I63" s="30"/>
    </row>
    <row r="64" spans="1:20" ht="4.5" customHeight="1" x14ac:dyDescent="0.25">
      <c r="A64" s="42"/>
      <c r="B64" s="32"/>
      <c r="C64" s="24"/>
      <c r="D64" s="29"/>
      <c r="E64" s="29"/>
      <c r="F64" s="33"/>
      <c r="G64" s="29"/>
      <c r="H64" s="29"/>
      <c r="I64" s="30"/>
    </row>
    <row r="65" spans="1:9" ht="78.75" customHeight="1" x14ac:dyDescent="0.25">
      <c r="A65" s="42" t="s">
        <v>58</v>
      </c>
      <c r="B65" s="32" t="s">
        <v>57</v>
      </c>
      <c r="C65" s="24" t="s">
        <v>16</v>
      </c>
      <c r="D65" s="29">
        <f>E65+F65+G65+H65</f>
        <v>1294048.0881299998</v>
      </c>
      <c r="E65" s="29">
        <v>637313.49549999996</v>
      </c>
      <c r="F65" s="33">
        <v>633755.96088000003</v>
      </c>
      <c r="G65" s="29">
        <v>22978.63175</v>
      </c>
      <c r="H65" s="29">
        <v>0</v>
      </c>
      <c r="I65" s="30"/>
    </row>
    <row r="66" spans="1:9" ht="0.75" hidden="1" customHeight="1" x14ac:dyDescent="0.25">
      <c r="A66" s="42"/>
      <c r="B66" s="32"/>
      <c r="C66" s="24"/>
      <c r="D66" s="29"/>
      <c r="E66" s="29"/>
      <c r="F66" s="33"/>
      <c r="G66" s="29"/>
      <c r="H66" s="29"/>
      <c r="I66" s="30"/>
    </row>
    <row r="67" spans="1:9" ht="16.5" customHeight="1" x14ac:dyDescent="0.25">
      <c r="A67" s="42" t="s">
        <v>59</v>
      </c>
      <c r="B67" s="32" t="s">
        <v>60</v>
      </c>
      <c r="C67" s="12" t="s">
        <v>31</v>
      </c>
      <c r="D67" s="14">
        <f t="shared" ref="D67:D71" si="18">E67+F67+G67+H67</f>
        <v>1440.886</v>
      </c>
      <c r="E67" s="17">
        <f t="shared" ref="E67:H68" si="19">E68</f>
        <v>357.53899999999999</v>
      </c>
      <c r="F67" s="17">
        <f t="shared" si="19"/>
        <v>487.74700000000001</v>
      </c>
      <c r="G67" s="17">
        <f t="shared" si="19"/>
        <v>297.8</v>
      </c>
      <c r="H67" s="33">
        <f t="shared" si="19"/>
        <v>297.8</v>
      </c>
      <c r="I67" s="34"/>
    </row>
    <row r="68" spans="1:9" ht="63.75" x14ac:dyDescent="0.25">
      <c r="A68" s="42"/>
      <c r="B68" s="32"/>
      <c r="C68" s="12" t="s">
        <v>14</v>
      </c>
      <c r="D68" s="13">
        <f t="shared" si="18"/>
        <v>1440.886</v>
      </c>
      <c r="E68" s="18">
        <f t="shared" si="19"/>
        <v>357.53899999999999</v>
      </c>
      <c r="F68" s="18">
        <f t="shared" si="19"/>
        <v>487.74700000000001</v>
      </c>
      <c r="G68" s="18">
        <f t="shared" si="19"/>
        <v>297.8</v>
      </c>
      <c r="H68" s="29">
        <f t="shared" si="19"/>
        <v>297.8</v>
      </c>
      <c r="I68" s="30"/>
    </row>
    <row r="69" spans="1:9" ht="63.75" x14ac:dyDescent="0.25">
      <c r="A69" s="15" t="s">
        <v>61</v>
      </c>
      <c r="B69" s="16" t="s">
        <v>62</v>
      </c>
      <c r="C69" s="16" t="s">
        <v>14</v>
      </c>
      <c r="D69" s="13">
        <f t="shared" si="18"/>
        <v>1440.886</v>
      </c>
      <c r="E69" s="18">
        <v>357.53899999999999</v>
      </c>
      <c r="F69" s="18">
        <v>487.74700000000001</v>
      </c>
      <c r="G69" s="18">
        <v>297.8</v>
      </c>
      <c r="H69" s="29">
        <v>297.8</v>
      </c>
      <c r="I69" s="30"/>
    </row>
    <row r="70" spans="1:9" ht="16.5" customHeight="1" x14ac:dyDescent="0.25">
      <c r="A70" s="31" t="s">
        <v>75</v>
      </c>
      <c r="B70" s="32" t="s">
        <v>63</v>
      </c>
      <c r="C70" s="16" t="s">
        <v>31</v>
      </c>
      <c r="D70" s="14">
        <f t="shared" si="18"/>
        <v>1872.0917100000001</v>
      </c>
      <c r="E70" s="14">
        <f>E71</f>
        <v>1351.7049000000002</v>
      </c>
      <c r="F70" s="14">
        <v>520.38680999999997</v>
      </c>
      <c r="G70" s="14">
        <f t="shared" ref="G70" si="20">G71+G72</f>
        <v>0</v>
      </c>
      <c r="H70" s="33">
        <f t="shared" ref="H70" si="21">H71+H72</f>
        <v>0</v>
      </c>
      <c r="I70" s="34"/>
    </row>
    <row r="71" spans="1:9" ht="71.25" customHeight="1" x14ac:dyDescent="0.25">
      <c r="A71" s="31"/>
      <c r="B71" s="32"/>
      <c r="C71" s="16" t="s">
        <v>16</v>
      </c>
      <c r="D71" s="13">
        <f t="shared" si="18"/>
        <v>1998.3877100000002</v>
      </c>
      <c r="E71" s="13">
        <f>E72</f>
        <v>1351.7049000000002</v>
      </c>
      <c r="F71" s="13">
        <v>646.68281000000002</v>
      </c>
      <c r="G71" s="13">
        <v>0</v>
      </c>
      <c r="H71" s="29">
        <v>0</v>
      </c>
      <c r="I71" s="30"/>
    </row>
    <row r="72" spans="1:9" ht="70.5" customHeight="1" x14ac:dyDescent="0.25">
      <c r="A72" s="31" t="s">
        <v>74</v>
      </c>
      <c r="B72" s="32" t="s">
        <v>64</v>
      </c>
      <c r="C72" s="32" t="s">
        <v>16</v>
      </c>
      <c r="D72" s="29">
        <v>1998.3877100000002</v>
      </c>
      <c r="E72" s="29">
        <f>1508.255-179.5501+23</f>
        <v>1351.7049000000002</v>
      </c>
      <c r="F72" s="29">
        <v>646.68281000000002</v>
      </c>
      <c r="G72" s="29">
        <v>0</v>
      </c>
      <c r="H72" s="29">
        <v>0</v>
      </c>
      <c r="I72" s="30"/>
    </row>
    <row r="73" spans="1:9" hidden="1" x14ac:dyDescent="0.25">
      <c r="A73" s="31"/>
      <c r="B73" s="32"/>
      <c r="C73" s="32"/>
      <c r="D73" s="29"/>
      <c r="E73" s="29"/>
      <c r="F73" s="29"/>
      <c r="G73" s="29"/>
      <c r="H73" s="29"/>
      <c r="I73" s="30"/>
    </row>
    <row r="74" spans="1:9" x14ac:dyDescent="0.25">
      <c r="A74" s="42" t="s">
        <v>65</v>
      </c>
      <c r="B74" s="32" t="s">
        <v>66</v>
      </c>
      <c r="C74" s="12" t="s">
        <v>31</v>
      </c>
      <c r="D74" s="14">
        <f t="shared" ref="D74:D83" si="22">E74+F74+G74+H74</f>
        <v>2734.5695000000001</v>
      </c>
      <c r="E74" s="14">
        <f>E75+E76+E77</f>
        <v>0</v>
      </c>
      <c r="F74" s="14">
        <f t="shared" ref="F74:G74" si="23">F75+F76+F77</f>
        <v>961.56949999999995</v>
      </c>
      <c r="G74" s="14">
        <f t="shared" si="23"/>
        <v>880</v>
      </c>
      <c r="H74" s="33">
        <f>H75+H76+H77</f>
        <v>893</v>
      </c>
      <c r="I74" s="34"/>
    </row>
    <row r="75" spans="1:9" ht="72" customHeight="1" x14ac:dyDescent="0.25">
      <c r="A75" s="42"/>
      <c r="B75" s="32"/>
      <c r="C75" s="12" t="s">
        <v>16</v>
      </c>
      <c r="D75" s="13">
        <f t="shared" si="22"/>
        <v>0</v>
      </c>
      <c r="E75" s="13">
        <f>E81</f>
        <v>0</v>
      </c>
      <c r="F75" s="13">
        <f t="shared" ref="F75:G75" si="24">F81</f>
        <v>0</v>
      </c>
      <c r="G75" s="13">
        <f t="shared" si="24"/>
        <v>0</v>
      </c>
      <c r="H75" s="29">
        <f>H81</f>
        <v>0</v>
      </c>
      <c r="I75" s="30"/>
    </row>
    <row r="76" spans="1:9" ht="63.75" x14ac:dyDescent="0.25">
      <c r="A76" s="42"/>
      <c r="B76" s="32"/>
      <c r="C76" s="12" t="s">
        <v>14</v>
      </c>
      <c r="D76" s="13">
        <f t="shared" si="22"/>
        <v>2734.5695000000001</v>
      </c>
      <c r="E76" s="13">
        <f t="shared" ref="E76:F76" si="25">E78+E80</f>
        <v>0</v>
      </c>
      <c r="F76" s="13">
        <f t="shared" si="25"/>
        <v>961.56949999999995</v>
      </c>
      <c r="G76" s="13">
        <f>G78+G80</f>
        <v>880</v>
      </c>
      <c r="H76" s="29">
        <f>H78+H80</f>
        <v>893</v>
      </c>
      <c r="I76" s="30"/>
    </row>
    <row r="77" spans="1:9" ht="18.75" customHeight="1" x14ac:dyDescent="0.25">
      <c r="A77" s="42"/>
      <c r="B77" s="32"/>
      <c r="C77" s="12" t="s">
        <v>15</v>
      </c>
      <c r="D77" s="13">
        <f t="shared" si="22"/>
        <v>0</v>
      </c>
      <c r="E77" s="13">
        <v>0</v>
      </c>
      <c r="F77" s="13">
        <v>0</v>
      </c>
      <c r="G77" s="13">
        <v>0</v>
      </c>
      <c r="H77" s="29">
        <v>0</v>
      </c>
      <c r="I77" s="30"/>
    </row>
    <row r="78" spans="1:9" ht="73.5" customHeight="1" x14ac:dyDescent="0.25">
      <c r="A78" s="15" t="s">
        <v>67</v>
      </c>
      <c r="B78" s="16" t="s">
        <v>68</v>
      </c>
      <c r="C78" s="16" t="s">
        <v>14</v>
      </c>
      <c r="D78" s="13">
        <f t="shared" si="22"/>
        <v>56.569499999999998</v>
      </c>
      <c r="E78" s="13">
        <f>E79</f>
        <v>0</v>
      </c>
      <c r="F78" s="13">
        <f t="shared" ref="F78:G78" si="26">F79</f>
        <v>56.569499999999998</v>
      </c>
      <c r="G78" s="13">
        <f t="shared" si="26"/>
        <v>0</v>
      </c>
      <c r="H78" s="29">
        <f>H79</f>
        <v>0</v>
      </c>
      <c r="I78" s="30"/>
    </row>
    <row r="79" spans="1:9" ht="66.75" customHeight="1" x14ac:dyDescent="0.25">
      <c r="A79" s="15" t="s">
        <v>69</v>
      </c>
      <c r="B79" s="16" t="s">
        <v>70</v>
      </c>
      <c r="C79" s="16" t="s">
        <v>14</v>
      </c>
      <c r="D79" s="13">
        <v>56.569499999999998</v>
      </c>
      <c r="E79" s="13">
        <v>0</v>
      </c>
      <c r="F79" s="13">
        <v>56.569499999999998</v>
      </c>
      <c r="G79" s="13">
        <v>0</v>
      </c>
      <c r="H79" s="29">
        <v>0</v>
      </c>
      <c r="I79" s="30"/>
    </row>
    <row r="80" spans="1:9" ht="64.5" customHeight="1" x14ac:dyDescent="0.25">
      <c r="A80" s="42" t="s">
        <v>71</v>
      </c>
      <c r="B80" s="32" t="s">
        <v>72</v>
      </c>
      <c r="C80" s="16" t="s">
        <v>14</v>
      </c>
      <c r="D80" s="13">
        <f t="shared" si="22"/>
        <v>2678</v>
      </c>
      <c r="E80" s="13">
        <f>E82</f>
        <v>0</v>
      </c>
      <c r="F80" s="13">
        <f t="shared" ref="F80:G80" si="27">F82</f>
        <v>905</v>
      </c>
      <c r="G80" s="13">
        <f t="shared" si="27"/>
        <v>880</v>
      </c>
      <c r="H80" s="29">
        <f>H82</f>
        <v>893</v>
      </c>
      <c r="I80" s="30"/>
    </row>
    <row r="81" spans="1:9" ht="66" customHeight="1" x14ac:dyDescent="0.25">
      <c r="A81" s="42"/>
      <c r="B81" s="32"/>
      <c r="C81" s="16" t="s">
        <v>16</v>
      </c>
      <c r="D81" s="13">
        <f t="shared" si="22"/>
        <v>0</v>
      </c>
      <c r="E81" s="13">
        <v>0</v>
      </c>
      <c r="F81" s="13">
        <v>0</v>
      </c>
      <c r="G81" s="13">
        <v>0</v>
      </c>
      <c r="H81" s="29">
        <v>0</v>
      </c>
      <c r="I81" s="30"/>
    </row>
    <row r="82" spans="1:9" ht="60.75" customHeight="1" x14ac:dyDescent="0.25">
      <c r="A82" s="42" t="s">
        <v>73</v>
      </c>
      <c r="B82" s="32" t="s">
        <v>72</v>
      </c>
      <c r="C82" s="16" t="s">
        <v>14</v>
      </c>
      <c r="D82" s="13">
        <f t="shared" si="22"/>
        <v>2678</v>
      </c>
      <c r="E82" s="13">
        <v>0</v>
      </c>
      <c r="F82" s="13">
        <v>905</v>
      </c>
      <c r="G82" s="13">
        <v>880</v>
      </c>
      <c r="H82" s="29">
        <v>893</v>
      </c>
      <c r="I82" s="30"/>
    </row>
    <row r="83" spans="1:9" ht="69.75" customHeight="1" thickBot="1" x14ac:dyDescent="0.3">
      <c r="A83" s="48"/>
      <c r="B83" s="49"/>
      <c r="C83" s="19" t="s">
        <v>16</v>
      </c>
      <c r="D83" s="20">
        <f t="shared" si="22"/>
        <v>0</v>
      </c>
      <c r="E83" s="20">
        <v>0</v>
      </c>
      <c r="F83" s="20">
        <v>0</v>
      </c>
      <c r="G83" s="20">
        <v>0</v>
      </c>
      <c r="H83" s="46">
        <v>0</v>
      </c>
      <c r="I83" s="47"/>
    </row>
    <row r="84" spans="1:9" x14ac:dyDescent="0.25">
      <c r="H84" s="1"/>
    </row>
  </sheetData>
  <mergeCells count="191">
    <mergeCell ref="J61:J62"/>
    <mergeCell ref="F49:F50"/>
    <mergeCell ref="G49:G50"/>
    <mergeCell ref="C47:C48"/>
    <mergeCell ref="D47:D48"/>
    <mergeCell ref="E47:E48"/>
    <mergeCell ref="F47:F48"/>
    <mergeCell ref="G47:G48"/>
    <mergeCell ref="H36:I36"/>
    <mergeCell ref="H37:I37"/>
    <mergeCell ref="H38:I38"/>
    <mergeCell ref="H39:I39"/>
    <mergeCell ref="H40:I40"/>
    <mergeCell ref="H58:I58"/>
    <mergeCell ref="H59:I59"/>
    <mergeCell ref="H44:I44"/>
    <mergeCell ref="R58:S58"/>
    <mergeCell ref="R59:S59"/>
    <mergeCell ref="H20:I20"/>
    <mergeCell ref="H21:I21"/>
    <mergeCell ref="H22:I22"/>
    <mergeCell ref="H23:I23"/>
    <mergeCell ref="H16:I17"/>
    <mergeCell ref="H19:I19"/>
    <mergeCell ref="C45:C46"/>
    <mergeCell ref="D45:D46"/>
    <mergeCell ref="E45:E46"/>
    <mergeCell ref="F45:F46"/>
    <mergeCell ref="G45:G46"/>
    <mergeCell ref="H57:I57"/>
    <mergeCell ref="C26:C27"/>
    <mergeCell ref="H18:I18"/>
    <mergeCell ref="E32:E33"/>
    <mergeCell ref="D32:D33"/>
    <mergeCell ref="G32:G33"/>
    <mergeCell ref="H32:I33"/>
    <mergeCell ref="F32:F33"/>
    <mergeCell ref="G34:G35"/>
    <mergeCell ref="F34:F35"/>
    <mergeCell ref="E34:E35"/>
    <mergeCell ref="A40:A41"/>
    <mergeCell ref="B40:B41"/>
    <mergeCell ref="A45:A51"/>
    <mergeCell ref="B45:B51"/>
    <mergeCell ref="C49:C50"/>
    <mergeCell ref="D49:D50"/>
    <mergeCell ref="E49:E50"/>
    <mergeCell ref="H34:I35"/>
    <mergeCell ref="A52:A55"/>
    <mergeCell ref="B52:B55"/>
    <mergeCell ref="H45:I46"/>
    <mergeCell ref="H47:I48"/>
    <mergeCell ref="B36:B37"/>
    <mergeCell ref="D34:D35"/>
    <mergeCell ref="C34:C35"/>
    <mergeCell ref="B34:B35"/>
    <mergeCell ref="A34:A35"/>
    <mergeCell ref="A36:A37"/>
    <mergeCell ref="A61:A64"/>
    <mergeCell ref="B61:B64"/>
    <mergeCell ref="C61:C62"/>
    <mergeCell ref="D61:D62"/>
    <mergeCell ref="E61:E62"/>
    <mergeCell ref="F61:F62"/>
    <mergeCell ref="G61:G62"/>
    <mergeCell ref="A82:A83"/>
    <mergeCell ref="B82:B83"/>
    <mergeCell ref="A80:A81"/>
    <mergeCell ref="B80:B81"/>
    <mergeCell ref="C63:C64"/>
    <mergeCell ref="D63:D64"/>
    <mergeCell ref="E63:E64"/>
    <mergeCell ref="F63:F64"/>
    <mergeCell ref="G63:G64"/>
    <mergeCell ref="H83:I83"/>
    <mergeCell ref="H78:I78"/>
    <mergeCell ref="H79:I79"/>
    <mergeCell ref="H80:I80"/>
    <mergeCell ref="H81:I81"/>
    <mergeCell ref="H82:I82"/>
    <mergeCell ref="H71:I71"/>
    <mergeCell ref="A65:A66"/>
    <mergeCell ref="B65:B66"/>
    <mergeCell ref="C65:C66"/>
    <mergeCell ref="D65:D66"/>
    <mergeCell ref="E65:E66"/>
    <mergeCell ref="F65:F66"/>
    <mergeCell ref="H65:I66"/>
    <mergeCell ref="A74:A77"/>
    <mergeCell ref="B74:B77"/>
    <mergeCell ref="H74:I74"/>
    <mergeCell ref="H75:I75"/>
    <mergeCell ref="H76:I76"/>
    <mergeCell ref="B72:B73"/>
    <mergeCell ref="C72:C73"/>
    <mergeCell ref="H72:I73"/>
    <mergeCell ref="A72:A73"/>
    <mergeCell ref="A70:A71"/>
    <mergeCell ref="H63:I64"/>
    <mergeCell ref="H51:I51"/>
    <mergeCell ref="H41:I41"/>
    <mergeCell ref="H42:I42"/>
    <mergeCell ref="H43:I43"/>
    <mergeCell ref="H49:I50"/>
    <mergeCell ref="H52:I52"/>
    <mergeCell ref="H53:I53"/>
    <mergeCell ref="H54:I54"/>
    <mergeCell ref="H55:I55"/>
    <mergeCell ref="H56:I56"/>
    <mergeCell ref="H60:I60"/>
    <mergeCell ref="H61:I62"/>
    <mergeCell ref="H77:I77"/>
    <mergeCell ref="H67:I67"/>
    <mergeCell ref="H68:I68"/>
    <mergeCell ref="D72:D73"/>
    <mergeCell ref="E72:E73"/>
    <mergeCell ref="F72:F73"/>
    <mergeCell ref="G72:G73"/>
    <mergeCell ref="G65:G66"/>
    <mergeCell ref="A67:A68"/>
    <mergeCell ref="B67:B68"/>
    <mergeCell ref="B70:B71"/>
    <mergeCell ref="H69:I69"/>
    <mergeCell ref="H70:I70"/>
    <mergeCell ref="H15:I15"/>
    <mergeCell ref="B16:B19"/>
    <mergeCell ref="C16:C17"/>
    <mergeCell ref="D16:D17"/>
    <mergeCell ref="E16:E17"/>
    <mergeCell ref="A5:A6"/>
    <mergeCell ref="B5:B6"/>
    <mergeCell ref="C5:C6"/>
    <mergeCell ref="D5:I5"/>
    <mergeCell ref="H8:I9"/>
    <mergeCell ref="H11:I11"/>
    <mergeCell ref="H12:I12"/>
    <mergeCell ref="B8:B12"/>
    <mergeCell ref="C8:C9"/>
    <mergeCell ref="D8:D9"/>
    <mergeCell ref="E8:E9"/>
    <mergeCell ref="F8:F9"/>
    <mergeCell ref="G8:G9"/>
    <mergeCell ref="A8:A12"/>
    <mergeCell ref="G1:I1"/>
    <mergeCell ref="D30:D31"/>
    <mergeCell ref="E30:E31"/>
    <mergeCell ref="F30:F31"/>
    <mergeCell ref="G30:G31"/>
    <mergeCell ref="H30:I31"/>
    <mergeCell ref="A32:A33"/>
    <mergeCell ref="H24:I25"/>
    <mergeCell ref="H26:I27"/>
    <mergeCell ref="H28:I29"/>
    <mergeCell ref="D24:D25"/>
    <mergeCell ref="E24:E25"/>
    <mergeCell ref="F24:F25"/>
    <mergeCell ref="G24:G25"/>
    <mergeCell ref="B32:B33"/>
    <mergeCell ref="C32:C33"/>
    <mergeCell ref="D28:D29"/>
    <mergeCell ref="E28:E29"/>
    <mergeCell ref="F28:F29"/>
    <mergeCell ref="G28:G29"/>
    <mergeCell ref="A24:A25"/>
    <mergeCell ref="A26:A27"/>
    <mergeCell ref="A28:A29"/>
    <mergeCell ref="B30:B31"/>
    <mergeCell ref="A30:A31"/>
    <mergeCell ref="C30:C31"/>
    <mergeCell ref="B24:B25"/>
    <mergeCell ref="C24:C25"/>
    <mergeCell ref="B26:B27"/>
    <mergeCell ref="A2:I2"/>
    <mergeCell ref="A3:I3"/>
    <mergeCell ref="A4:I4"/>
    <mergeCell ref="H6:I6"/>
    <mergeCell ref="H7:I7"/>
    <mergeCell ref="H10:I10"/>
    <mergeCell ref="A16:A19"/>
    <mergeCell ref="A13:A15"/>
    <mergeCell ref="B28:B29"/>
    <mergeCell ref="C28:C29"/>
    <mergeCell ref="D26:D27"/>
    <mergeCell ref="E26:E27"/>
    <mergeCell ref="F26:F27"/>
    <mergeCell ref="G26:G27"/>
    <mergeCell ref="B13:B15"/>
    <mergeCell ref="F16:F17"/>
    <mergeCell ref="G16:G17"/>
    <mergeCell ref="H13:I13"/>
    <mergeCell ref="H14:I14"/>
  </mergeCells>
  <pageMargins left="0.7" right="0.7" top="0.75" bottom="0.75" header="0.3" footer="0.3"/>
  <pageSetup paperSize="9" fitToWidth="0" orientation="landscape" r:id="rId1"/>
  <rowBreaks count="2" manualBreakCount="2">
    <brk id="12" max="16383" man="1"/>
    <brk id="66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РедькинНН</dc:creator>
  <cp:lastModifiedBy>Мишарина Надежда</cp:lastModifiedBy>
  <cp:lastPrinted>2024-01-23T12:22:32Z</cp:lastPrinted>
  <dcterms:created xsi:type="dcterms:W3CDTF">2022-11-07T05:59:58Z</dcterms:created>
  <dcterms:modified xsi:type="dcterms:W3CDTF">2024-01-23T12:23:42Z</dcterms:modified>
</cp:coreProperties>
</file>